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filterPrivacy="1" defaultThemeVersion="124226"/>
  <workbookProtection workbookAlgorithmName="SHA-512" workbookHashValue="+U3SvGcOtd5BJOWNNpuUyrXOP0hf32vyv+ddmOXlGyN6FpAlIxLwyuinbiAG8Hp6x4PUB52dhIP1D4nJNmB9gA==" workbookSaltValue="sPZoU3kv2WEWKuSF76j4Fw==" workbookSpinCount="100000" lockStructure="1"/>
  <bookViews>
    <workbookView xWindow="360" yWindow="300" windowWidth="18735" windowHeight="11700"/>
  </bookViews>
  <sheets>
    <sheet name="Absorption_plate" sheetId="1" r:id="rId1"/>
    <sheet name="Credits" sheetId="2" r:id="rId2"/>
  </sheets>
  <externalReferences>
    <externalReference r:id="rId3"/>
    <externalReference r:id="rId4"/>
    <externalReference r:id="rId5"/>
  </externalReferences>
  <definedNames>
    <definedName name="A" localSheetId="1">[1]Absorption_packed!#REF!</definedName>
    <definedName name="A">Absorption_plate!$E$15</definedName>
    <definedName name="A." localSheetId="1">[1]Absorption_packed!#REF!</definedName>
    <definedName name="A.">Absorption_plate!#REF!</definedName>
    <definedName name="A.." localSheetId="1">#REF!</definedName>
    <definedName name="A..">#REF!</definedName>
    <definedName name="AA">[2]Equilibrium!$B$23</definedName>
    <definedName name="B" localSheetId="1">#REF!</definedName>
    <definedName name="B">#REF!</definedName>
    <definedName name="B." localSheetId="1">[1]Absorption_packed!#REF!</definedName>
    <definedName name="B.">Absorption_plate!#REF!</definedName>
    <definedName name="B.." localSheetId="1">#REF!</definedName>
    <definedName name="B..">#REF!</definedName>
    <definedName name="BB">[2]Equilibrium!$B$24</definedName>
    <definedName name="C." localSheetId="1">[1]Absorption_packed!#REF!</definedName>
    <definedName name="C.">Absorption_plate!#REF!</definedName>
    <definedName name="C_" localSheetId="1">#REF!</definedName>
    <definedName name="C_">#REF!</definedName>
    <definedName name="CC">[2]Equilibrium!$B$25</definedName>
    <definedName name="const1" localSheetId="1">#REF!</definedName>
    <definedName name="const1">#REF!</definedName>
    <definedName name="const10" localSheetId="1">#REF!</definedName>
    <definedName name="const10">#REF!</definedName>
    <definedName name="const11" localSheetId="1">#REF!</definedName>
    <definedName name="const11">#REF!</definedName>
    <definedName name="const12" localSheetId="1">#REF!</definedName>
    <definedName name="const12">#REF!</definedName>
    <definedName name="const13" localSheetId="1">#REF!</definedName>
    <definedName name="const13">#REF!</definedName>
    <definedName name="const14" localSheetId="1">#REF!</definedName>
    <definedName name="const14">#REF!</definedName>
    <definedName name="const15" localSheetId="1">#REF!</definedName>
    <definedName name="const15">#REF!</definedName>
    <definedName name="const16" localSheetId="1">#REF!</definedName>
    <definedName name="const16">#REF!</definedName>
    <definedName name="const17" localSheetId="1">#REF!</definedName>
    <definedName name="const17">#REF!</definedName>
    <definedName name="const18" localSheetId="1">#REF!</definedName>
    <definedName name="const18">#REF!</definedName>
    <definedName name="const19" localSheetId="1">#REF!</definedName>
    <definedName name="const19">#REF!</definedName>
    <definedName name="const2" localSheetId="1">#REF!</definedName>
    <definedName name="const2">#REF!</definedName>
    <definedName name="const20" localSheetId="1">#REF!</definedName>
    <definedName name="const20">#REF!</definedName>
    <definedName name="const3" localSheetId="1">#REF!</definedName>
    <definedName name="const3">#REF!</definedName>
    <definedName name="const4" localSheetId="1">#REF!</definedName>
    <definedName name="const4">#REF!</definedName>
    <definedName name="const5" localSheetId="1">#REF!</definedName>
    <definedName name="const5">#REF!</definedName>
    <definedName name="const6" localSheetId="1">#REF!</definedName>
    <definedName name="const6">#REF!</definedName>
    <definedName name="const7" localSheetId="1">#REF!</definedName>
    <definedName name="const7">#REF!</definedName>
    <definedName name="const8" localSheetId="1">#REF!</definedName>
    <definedName name="const8">#REF!</definedName>
    <definedName name="const9" localSheetId="1">#REF!</definedName>
    <definedName name="const9">#REF!</definedName>
    <definedName name="Cpl1.">[2]Rectification!#REF!</definedName>
    <definedName name="Cpl2.">[2]Rectification!#REF!</definedName>
    <definedName name="Cplm">[2]Rectification!#REF!</definedName>
    <definedName name="D." localSheetId="1">[1]Absorption_packed!#REF!</definedName>
    <definedName name="D.">Absorption_plate!#REF!</definedName>
    <definedName name="DD">[2]Equilibrium!$B$26</definedName>
    <definedName name="dm">#REF!</definedName>
    <definedName name="dV">#REF!</definedName>
    <definedName name="fv">[2]Rectification!#REF!</definedName>
    <definedName name="HG">[1]Absorption_packed!$F$38</definedName>
    <definedName name="HL">[1]Absorption_packed!$F$40</definedName>
    <definedName name="hlv1.">[2]Rectification!#REF!</definedName>
    <definedName name="hlv2.">[2]Rectification!#REF!</definedName>
    <definedName name="hlvm">[2]Rectification!#REF!</definedName>
    <definedName name="HOG">[1]Absorption_packed!$F$39</definedName>
    <definedName name="HOL">[1]Absorption_packed!$F$41</definedName>
    <definedName name="k_x">[1]Absorption_packed!#REF!</definedName>
    <definedName name="k_x.a">[1]Absorption_packed!$E$7</definedName>
    <definedName name="K_x.a.">[1]Absorption_packed!$M$35</definedName>
    <definedName name="k_y">[1]Absorption_packed!#REF!</definedName>
    <definedName name="K_y.">[1]Absorption_packed!#REF!</definedName>
    <definedName name="k_y.a">[1]Absorption_packed!$E$6</definedName>
    <definedName name="K_y.a.">[1]Absorption_packed!$I$35</definedName>
    <definedName name="ky">[1]Absorption_packed!#REF!</definedName>
    <definedName name="Ky.">[1]Absorption_packed!#REF!</definedName>
    <definedName name="L." localSheetId="1">[1]Absorption_packed!$B$6</definedName>
    <definedName name="L.">Absorption_plate!#REF!</definedName>
    <definedName name="L_" localSheetId="1">[1]Absorption_packed!#REF!</definedName>
    <definedName name="L_">Absorption_plate!#REF!</definedName>
    <definedName name="L_V" localSheetId="1">[1]Absorption_packed!#REF!</definedName>
    <definedName name="L_V">Absorption_plate!#REF!</definedName>
    <definedName name="LA" localSheetId="1">#REF!</definedName>
    <definedName name="LA">#REF!</definedName>
    <definedName name="Lm">[1]Absorption_packed!$I$17</definedName>
    <definedName name="Ln" localSheetId="1">[1]Absorption_packed!#REF!</definedName>
    <definedName name="Ln">Absorption_plate!$B$11</definedName>
    <definedName name="Ln." localSheetId="1">#REF!</definedName>
    <definedName name="Ln.">#REF!</definedName>
    <definedName name="Lo" localSheetId="1">[1]Absorption_packed!#REF!</definedName>
    <definedName name="Lo">Absorption_plate!$B$2</definedName>
    <definedName name="Lo." localSheetId="1">#REF!</definedName>
    <definedName name="Lo.">#REF!</definedName>
    <definedName name="m" localSheetId="1">[1]Absorption_packed!$B$12</definedName>
    <definedName name="m">Absorption_plate!$E$11</definedName>
    <definedName name="m_cal">#REF!</definedName>
    <definedName name="m_empty">[3]Dados!#REF!</definedName>
    <definedName name="m_pic">#REF!</definedName>
    <definedName name="m_prov">#REF!</definedName>
    <definedName name="m1_">#REF!</definedName>
    <definedName name="MM1.">#REF!</definedName>
    <definedName name="MM2.">#REF!</definedName>
    <definedName name="mo">[3]Dados!#REF!</definedName>
    <definedName name="Nd" localSheetId="1">#REF!</definedName>
    <definedName name="Nd">#REF!</definedName>
    <definedName name="NG">[1]Absorption_packed!$I$38</definedName>
    <definedName name="NL">[1]Absorption_packed!$I$40</definedName>
    <definedName name="NM" localSheetId="1">#REF!</definedName>
    <definedName name="NM">#REF!</definedName>
    <definedName name="Nn" localSheetId="1">#REF!</definedName>
    <definedName name="Nn">#REF!</definedName>
    <definedName name="Nn_1" localSheetId="1">#REF!</definedName>
    <definedName name="Nn_1">#REF!</definedName>
    <definedName name="No" localSheetId="1">#REF!</definedName>
    <definedName name="No">#REF!</definedName>
    <definedName name="NOG">[1]Absorption_packed!$I$39</definedName>
    <definedName name="NOL">[1]Absorption_packed!$I$41</definedName>
    <definedName name="q">[2]Rectification!$B$4</definedName>
    <definedName name="R.">[2]Rectification!$B$11</definedName>
    <definedName name="rho_1">#REF!</definedName>
    <definedName name="rho_2">#REF!</definedName>
    <definedName name="S">[1]Absorption_packed!$E$2</definedName>
    <definedName name="slope_n" localSheetId="1">#REF!</definedName>
    <definedName name="slope_n">#REF!</definedName>
    <definedName name="solver_adj" localSheetId="0" hidden="1">Absorption_plate!#REF!,Absorption_plate!#REF!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Absorption_plate!$D$15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Td">[2]Rectification!#REF!</definedName>
    <definedName name="Tf">[2]Rectification!#REF!</definedName>
    <definedName name="Tn">[2]Rectification!#REF!</definedName>
    <definedName name="Tw">[2]Rectification!#REF!</definedName>
    <definedName name="V" localSheetId="1">[1]Absorption_packed!#REF!</definedName>
    <definedName name="V">Absorption_plate!#REF!</definedName>
    <definedName name="V." localSheetId="1">[1]Absorption_packed!$B$2</definedName>
    <definedName name="V.">Absorption_plate!#REF!</definedName>
    <definedName name="V1." localSheetId="1">#REF!</definedName>
    <definedName name="V1.">#REF!</definedName>
    <definedName name="V1_" localSheetId="1">#REF!</definedName>
    <definedName name="V1_">#REF!</definedName>
    <definedName name="Vm">[1]Absorption_packed!$I$14</definedName>
    <definedName name="Vn_1" localSheetId="1">[1]Absorption_packed!#REF!</definedName>
    <definedName name="Vn_1">Absorption_plate!$B$4</definedName>
    <definedName name="Vn_1." localSheetId="1">#REF!</definedName>
    <definedName name="Vn_1.">#REF!</definedName>
    <definedName name="x1.">[1]Absorption_packed!$B$9</definedName>
    <definedName name="x1_.">[1]Absorption_packed!$I$8</definedName>
    <definedName name="x2.">[1]Absorption_packed!$B$7</definedName>
    <definedName name="x2_.">[1]Absorption_packed!$I$9</definedName>
    <definedName name="xai1.">[1]Absorption_packed!$E$13</definedName>
    <definedName name="xai2.">[1]Absorption_packed!$E$16</definedName>
    <definedName name="xaL">[1]Absorption_packed!#REF!</definedName>
    <definedName name="xaM" localSheetId="1">#REF!</definedName>
    <definedName name="xaM">#REF!</definedName>
    <definedName name="xan" localSheetId="1">#REF!</definedName>
    <definedName name="xan">#REF!</definedName>
    <definedName name="xao" localSheetId="1">#REF!</definedName>
    <definedName name="xao">#REF!</definedName>
    <definedName name="xco" localSheetId="1">#REF!</definedName>
    <definedName name="xco">#REF!</definedName>
    <definedName name="xd">[2]Rectification!$B$13</definedName>
    <definedName name="xf">[2]Rectification!$B$12</definedName>
    <definedName name="xn" localSheetId="1">[1]Absorption_packed!#REF!</definedName>
    <definedName name="xn">Absorption_plate!$B$12</definedName>
    <definedName name="xo" localSheetId="1">[1]Absorption_packed!#REF!</definedName>
    <definedName name="xo">Absorption_plate!$B$3</definedName>
    <definedName name="xw">[2]Rectification!$B$14</definedName>
    <definedName name="y1.">[1]Absorption_packed!$B$3</definedName>
    <definedName name="y1_" localSheetId="1">[1]Absorption_packed!#REF!</definedName>
    <definedName name="y1_">Absorption_plate!$B$10</definedName>
    <definedName name="y1_.">[1]Absorption_packed!$I$6</definedName>
    <definedName name="y2.">[1]Absorption_packed!$B$4</definedName>
    <definedName name="y2_.">[1]Absorption_packed!$I$7</definedName>
    <definedName name="ya1." localSheetId="1">#REF!</definedName>
    <definedName name="ya1.">#REF!</definedName>
    <definedName name="ya1_" localSheetId="1">#REF!</definedName>
    <definedName name="ya1_">#REF!</definedName>
    <definedName name="ya10." localSheetId="1">#REF!</definedName>
    <definedName name="ya10.">#REF!</definedName>
    <definedName name="ya2." localSheetId="1">#REF!</definedName>
    <definedName name="ya2.">#REF!</definedName>
    <definedName name="ya3." localSheetId="1">#REF!</definedName>
    <definedName name="ya3.">#REF!</definedName>
    <definedName name="ya4." localSheetId="1">#REF!</definedName>
    <definedName name="ya4.">#REF!</definedName>
    <definedName name="ya5." localSheetId="1">#REF!</definedName>
    <definedName name="ya5.">#REF!</definedName>
    <definedName name="ya6." localSheetId="1">#REF!</definedName>
    <definedName name="ya6.">#REF!</definedName>
    <definedName name="ya7." localSheetId="1">#REF!</definedName>
    <definedName name="ya7.">#REF!</definedName>
    <definedName name="ya8." localSheetId="1">#REF!</definedName>
    <definedName name="ya8.">#REF!</definedName>
    <definedName name="ya9." localSheetId="1">#REF!</definedName>
    <definedName name="ya9.">#REF!</definedName>
    <definedName name="yad" localSheetId="1">#REF!</definedName>
    <definedName name="yad">#REF!</definedName>
    <definedName name="yai1.">[1]Absorption_packed!$E$14</definedName>
    <definedName name="yai2.">[1]Absorption_packed!$E$17</definedName>
    <definedName name="yaM" localSheetId="1">#REF!</definedName>
    <definedName name="yaM">#REF!</definedName>
    <definedName name="yan" localSheetId="1">#REF!</definedName>
    <definedName name="yan">#REF!</definedName>
    <definedName name="yan_1" localSheetId="1">#REF!</definedName>
    <definedName name="yan_1">#REF!</definedName>
    <definedName name="yao" localSheetId="1">#REF!</definedName>
    <definedName name="yao">#REF!</definedName>
    <definedName name="ycn_1" localSheetId="1">#REF!</definedName>
    <definedName name="ycn_1">#REF!</definedName>
    <definedName name="yco" localSheetId="1">#REF!</definedName>
    <definedName name="yco">#REF!</definedName>
    <definedName name="yn_1" localSheetId="1">[1]Absorption_packed!#REF!</definedName>
    <definedName name="yn_1">Absorption_plate!$B$5</definedName>
    <definedName name="yw">[2]Rectification!#REF!</definedName>
  </definedNames>
  <calcPr calcId="171027"/>
</workbook>
</file>

<file path=xl/calcChain.xml><?xml version="1.0" encoding="utf-8"?>
<calcChain xmlns="http://schemas.openxmlformats.org/spreadsheetml/2006/main">
  <c r="E12" i="1" l="1"/>
  <c r="E15" i="1" s="1"/>
  <c r="A16" i="1" l="1"/>
  <c r="B16" i="1" s="1"/>
  <c r="B6" i="1"/>
  <c r="B8" i="1" s="1"/>
  <c r="B11" i="1" s="1"/>
  <c r="B12" i="1" s="1"/>
  <c r="A17" i="1" l="1"/>
  <c r="B17" i="1" s="1"/>
  <c r="E16" i="1"/>
  <c r="B7" i="1"/>
  <c r="B9" i="1" l="1"/>
  <c r="B10" i="1" s="1"/>
  <c r="B21" i="1" s="1"/>
  <c r="B22" i="1"/>
  <c r="A22" i="1"/>
  <c r="A21" i="1"/>
  <c r="C26" i="1" l="1"/>
  <c r="B26" i="1" l="1"/>
  <c r="C27" i="1" l="1"/>
  <c r="B27" i="1" s="1"/>
  <c r="D26" i="1"/>
  <c r="C28" i="1" l="1"/>
  <c r="B28" i="1" s="1"/>
  <c r="D27" i="1"/>
  <c r="C29" i="1" l="1"/>
  <c r="B29" i="1" s="1"/>
  <c r="D28" i="1"/>
  <c r="C30" i="1" l="1"/>
  <c r="B30" i="1" s="1"/>
  <c r="D29" i="1"/>
  <c r="C31" i="1" l="1"/>
  <c r="B31" i="1" s="1"/>
  <c r="D30" i="1"/>
  <c r="C32" i="1" l="1"/>
  <c r="B32" i="1" s="1"/>
  <c r="D31" i="1"/>
  <c r="C33" i="1" l="1"/>
  <c r="B33" i="1" s="1"/>
  <c r="D32" i="1"/>
  <c r="C34" i="1" l="1"/>
  <c r="B34" i="1" s="1"/>
  <c r="D33" i="1"/>
  <c r="C35" i="1" l="1"/>
  <c r="B35" i="1" s="1"/>
  <c r="D34" i="1"/>
  <c r="C36" i="1" l="1"/>
  <c r="B36" i="1" s="1"/>
  <c r="D35" i="1"/>
  <c r="C37" i="1" l="1"/>
  <c r="B37" i="1" s="1"/>
  <c r="D36" i="1"/>
  <c r="C38" i="1" l="1"/>
  <c r="B38" i="1" s="1"/>
  <c r="D37" i="1"/>
  <c r="C39" i="1" l="1"/>
  <c r="B39" i="1" s="1"/>
  <c r="D38" i="1"/>
  <c r="C40" i="1" l="1"/>
  <c r="B40" i="1" s="1"/>
  <c r="D39" i="1"/>
  <c r="C41" i="1" l="1"/>
  <c r="B41" i="1" s="1"/>
  <c r="D40" i="1"/>
  <c r="C42" i="1" l="1"/>
  <c r="B42" i="1" s="1"/>
  <c r="D41" i="1"/>
  <c r="C43" i="1" l="1"/>
  <c r="B43" i="1" s="1"/>
  <c r="D42" i="1"/>
  <c r="C44" i="1" l="1"/>
  <c r="B44" i="1" s="1"/>
  <c r="D43" i="1"/>
  <c r="C45" i="1" l="1"/>
  <c r="B45" i="1" s="1"/>
  <c r="D45" i="1" s="1"/>
  <c r="D44" i="1"/>
  <c r="E18" i="1" l="1"/>
</calcChain>
</file>

<file path=xl/sharedStrings.xml><?xml version="1.0" encoding="utf-8"?>
<sst xmlns="http://schemas.openxmlformats.org/spreadsheetml/2006/main" count="47" uniqueCount="41">
  <si>
    <t>Lo</t>
  </si>
  <si>
    <t>xo</t>
  </si>
  <si>
    <t>Vn+1</t>
  </si>
  <si>
    <t>yn+1</t>
  </si>
  <si>
    <t>xn</t>
  </si>
  <si>
    <t>y1</t>
  </si>
  <si>
    <t>xeq</t>
  </si>
  <si>
    <t>yeq</t>
  </si>
  <si>
    <t>xN</t>
  </si>
  <si>
    <t>yN+1</t>
  </si>
  <si>
    <t>x</t>
  </si>
  <si>
    <t>y</t>
  </si>
  <si>
    <t>diff x</t>
  </si>
  <si>
    <t>Nstages</t>
  </si>
  <si>
    <t>Stages:</t>
  </si>
  <si>
    <t>Operating Line:</t>
  </si>
  <si>
    <t>Equilibrium Line:</t>
  </si>
  <si>
    <t>Initial Data:</t>
  </si>
  <si>
    <t>Nmax = 20</t>
  </si>
  <si>
    <t>kmol/h</t>
  </si>
  <si>
    <t>Goal:</t>
  </si>
  <si>
    <t>Absorb 90% of the solute in gas</t>
  </si>
  <si>
    <t>Ncalc</t>
  </si>
  <si>
    <t>A</t>
  </si>
  <si>
    <t>V1.y1</t>
  </si>
  <si>
    <t>%</t>
  </si>
  <si>
    <t>Vn+1.yn+1</t>
  </si>
  <si>
    <t>Ln.xn</t>
  </si>
  <si>
    <t>V1</t>
  </si>
  <si>
    <t>Ln</t>
  </si>
  <si>
    <t>m</t>
  </si>
  <si>
    <t>L/V</t>
  </si>
  <si>
    <t>% in V</t>
  </si>
  <si>
    <t>Slopes:</t>
  </si>
  <si>
    <t>Analytically:</t>
  </si>
  <si>
    <t>Absorption Plate Tower</t>
  </si>
  <si>
    <t>Dilute mixture</t>
  </si>
  <si>
    <t>ChemEng Brasil</t>
  </si>
  <si>
    <t>Autor:</t>
  </si>
  <si>
    <t>Lucas Joshua Pires</t>
  </si>
  <si>
    <t>Ano: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</si>
</sst>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0.0000"/>
    <numFmt numFmtId="166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2" xfId="0" applyFont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0" xfId="0" applyFont="1"/>
    <xf numFmtId="0" fontId="2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0" fontId="1" fillId="0" borderId="0" xfId="0" applyFont="1"/>
    <xf numFmtId="165" fontId="0" fillId="8" borderId="1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1" fillId="6" borderId="1" xfId="0" applyFont="1" applyFill="1" applyBorder="1" applyAlignment="1" applyProtection="1">
      <alignment horizontal="center"/>
      <protection locked="0"/>
    </xf>
    <xf numFmtId="165" fontId="1" fillId="6" borderId="1" xfId="0" applyNumberFormat="1" applyFont="1" applyFill="1" applyBorder="1" applyAlignment="1" applyProtection="1">
      <alignment horizontal="center"/>
      <protection locked="0"/>
    </xf>
    <xf numFmtId="2" fontId="1" fillId="6" borderId="1" xfId="0" applyNumberFormat="1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/>
    <xf numFmtId="0" fontId="0" fillId="0" borderId="0" xfId="0" applyBorder="1"/>
    <xf numFmtId="0" fontId="0" fillId="0" borderId="9" xfId="0" applyBorder="1"/>
    <xf numFmtId="0" fontId="1" fillId="0" borderId="10" xfId="0" applyFont="1" applyBorder="1"/>
    <xf numFmtId="0" fontId="0" fillId="0" borderId="11" xfId="0" applyBorder="1" applyAlignment="1">
      <alignment horizontal="left"/>
    </xf>
    <xf numFmtId="0" fontId="0" fillId="0" borderId="11" xfId="0" applyBorder="1"/>
    <xf numFmtId="0" fontId="0" fillId="0" borderId="12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Equilibrium</c:v>
          </c:tx>
          <c:spPr>
            <a:ln w="28575" cap="flat" cmpd="sng" algn="ctr">
              <a:solidFill>
                <a:schemeClr val="dk1"/>
              </a:solidFill>
              <a:prstDash val="solid"/>
            </a:ln>
            <a:effectLst/>
          </c:spPr>
          <c:marker>
            <c:symbol val="none"/>
          </c:marker>
          <c:xVal>
            <c:numRef>
              <c:f>Absorption_plate!$A$16:$A$17</c:f>
              <c:numCache>
                <c:formatCode>0.0000</c:formatCode>
                <c:ptCount val="2"/>
                <c:pt idx="0">
                  <c:v>0</c:v>
                </c:pt>
                <c:pt idx="1">
                  <c:v>1.9960079840319364E-3</c:v>
                </c:pt>
              </c:numCache>
            </c:numRef>
          </c:xVal>
          <c:yVal>
            <c:numRef>
              <c:f>Absorption_plate!$B$16:$B$17</c:f>
              <c:numCache>
                <c:formatCode>0.0000</c:formatCode>
                <c:ptCount val="2"/>
                <c:pt idx="0">
                  <c:v>0</c:v>
                </c:pt>
                <c:pt idx="1">
                  <c:v>5.049900199600799E-3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E1-4ECA-A5BE-3A0E98F07629}"/>
            </c:ext>
          </c:extLst>
        </c:ser>
        <c:ser>
          <c:idx val="1"/>
          <c:order val="1"/>
          <c:tx>
            <c:v>Operation</c:v>
          </c:tx>
          <c:spPr>
            <a:ln w="28575" cap="flat" cmpd="sng" algn="ctr">
              <a:solidFill>
                <a:srgbClr val="7030A0"/>
              </a:solidFill>
              <a:prstDash val="sysDash"/>
              <a:headEnd type="oval" w="med" len="med"/>
              <a:tailEnd type="oval" w="med" len="med"/>
            </a:ln>
            <a:effectLst/>
          </c:spPr>
          <c:marker>
            <c:symbol val="none"/>
          </c:marker>
          <c:xVal>
            <c:numRef>
              <c:f>Absorption_plate!$A$21:$A$22</c:f>
              <c:numCache>
                <c:formatCode>0.0000</c:formatCode>
                <c:ptCount val="2"/>
                <c:pt idx="0">
                  <c:v>0</c:v>
                </c:pt>
                <c:pt idx="1">
                  <c:v>1.9960079840319364E-3</c:v>
                </c:pt>
              </c:numCache>
            </c:numRef>
          </c:xVal>
          <c:yVal>
            <c:numRef>
              <c:f>Absorption_plate!$B$21:$B$22</c:f>
              <c:numCache>
                <c:formatCode>0.0000</c:formatCode>
                <c:ptCount val="2"/>
                <c:pt idx="0">
                  <c:v>1.0090817356205855E-3</c:v>
                </c:pt>
                <c:pt idx="1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FE1-4ECA-A5BE-3A0E98F07629}"/>
            </c:ext>
          </c:extLst>
        </c:ser>
        <c:ser>
          <c:idx val="2"/>
          <c:order val="2"/>
          <c:tx>
            <c:v>1y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(Absorption_plate!$B$3,Absorption_plate!$B$26)</c:f>
              <c:numCache>
                <c:formatCode>General</c:formatCode>
                <c:ptCount val="2"/>
                <c:pt idx="0" formatCode="0.0000">
                  <c:v>0</c:v>
                </c:pt>
                <c:pt idx="1">
                  <c:v>3.9884653581841325E-4</c:v>
                </c:pt>
              </c:numCache>
            </c:numRef>
          </c:xVal>
          <c:yVal>
            <c:numRef>
              <c:f>(Absorption_plate!$C$26,Absorption_plate!$C$26)</c:f>
              <c:numCache>
                <c:formatCode>General</c:formatCode>
                <c:ptCount val="2"/>
                <c:pt idx="0">
                  <c:v>1.0090817356205855E-3</c:v>
                </c:pt>
                <c:pt idx="1">
                  <c:v>1.0090817356205855E-3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FE1-4ECA-A5BE-3A0E98F07629}"/>
            </c:ext>
          </c:extLst>
        </c:ser>
        <c:ser>
          <c:idx val="3"/>
          <c:order val="3"/>
          <c:tx>
            <c:v>1x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(Absorption_plate!$B$26,Absorption_plate!$B$26)</c:f>
              <c:numCache>
                <c:formatCode>General</c:formatCode>
                <c:ptCount val="2"/>
                <c:pt idx="0">
                  <c:v>3.9884653581841325E-4</c:v>
                </c:pt>
                <c:pt idx="1">
                  <c:v>3.9884653581841325E-4</c:v>
                </c:pt>
              </c:numCache>
            </c:numRef>
          </c:xVal>
          <c:yVal>
            <c:numRef>
              <c:f>(Absorption_plate!$C$26,Absorption_plate!$C$27)</c:f>
              <c:numCache>
                <c:formatCode>General</c:formatCode>
                <c:ptCount val="2"/>
                <c:pt idx="0">
                  <c:v>1.0090817356205855E-3</c:v>
                </c:pt>
                <c:pt idx="1">
                  <c:v>2.803891146803445E-3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FE1-4ECA-A5BE-3A0E98F07629}"/>
            </c:ext>
          </c:extLst>
        </c:ser>
        <c:ser>
          <c:idx val="4"/>
          <c:order val="4"/>
          <c:tx>
            <c:v>2y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(Absorption_plate!$B$26,Absorption_plate!$B$27)</c:f>
              <c:numCache>
                <c:formatCode>General</c:formatCode>
                <c:ptCount val="2"/>
                <c:pt idx="0">
                  <c:v>3.9884653581841325E-4</c:v>
                </c:pt>
                <c:pt idx="1">
                  <c:v>1.1082573702780416E-3</c:v>
                </c:pt>
              </c:numCache>
            </c:numRef>
          </c:xVal>
          <c:yVal>
            <c:numRef>
              <c:f>(Absorption_plate!$C$27,Absorption_plate!$C$27)</c:f>
              <c:numCache>
                <c:formatCode>General</c:formatCode>
                <c:ptCount val="2"/>
                <c:pt idx="0">
                  <c:v>2.803891146803445E-3</c:v>
                </c:pt>
                <c:pt idx="1">
                  <c:v>2.803891146803445E-3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FE1-4ECA-A5BE-3A0E98F07629}"/>
            </c:ext>
          </c:extLst>
        </c:ser>
        <c:ser>
          <c:idx val="5"/>
          <c:order val="5"/>
          <c:tx>
            <c:v>2x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(Absorption_plate!$B$27,Absorption_plate!$B$27)</c:f>
              <c:numCache>
                <c:formatCode>General</c:formatCode>
                <c:ptCount val="2"/>
                <c:pt idx="0">
                  <c:v>1.1082573702780416E-3</c:v>
                </c:pt>
                <c:pt idx="1">
                  <c:v>1.1082573702780416E-3</c:v>
                </c:pt>
              </c:numCache>
            </c:numRef>
          </c:xVal>
          <c:yVal>
            <c:numRef>
              <c:f>(Absorption_plate!$C$27,Absorption_plate!$C$28)</c:f>
              <c:numCache>
                <c:formatCode>General</c:formatCode>
                <c:ptCount val="2"/>
                <c:pt idx="0">
                  <c:v>2.803891146803445E-3</c:v>
                </c:pt>
                <c:pt idx="1">
                  <c:v>5.996239901871773E-3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FE1-4ECA-A5BE-3A0E98F07629}"/>
            </c:ext>
          </c:extLst>
        </c:ser>
        <c:ser>
          <c:idx val="6"/>
          <c:order val="6"/>
          <c:tx>
            <c:v>3y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(Absorption_plate!$B$27,Absorption_plate!$B$28)</c:f>
              <c:numCache>
                <c:formatCode>General</c:formatCode>
                <c:ptCount val="2"/>
                <c:pt idx="0">
                  <c:v>1.1082573702780416E-3</c:v>
                </c:pt>
                <c:pt idx="1">
                  <c:v>2.3700552971825193E-3</c:v>
                </c:pt>
              </c:numCache>
            </c:numRef>
          </c:xVal>
          <c:yVal>
            <c:numRef>
              <c:f>(Absorption_plate!$C$28,Absorption_plate!$C$28)</c:f>
              <c:numCache>
                <c:formatCode>General</c:formatCode>
                <c:ptCount val="2"/>
                <c:pt idx="0">
                  <c:v>5.996239901871773E-3</c:v>
                </c:pt>
                <c:pt idx="1">
                  <c:v>5.996239901871773E-3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FE1-4ECA-A5BE-3A0E98F07629}"/>
            </c:ext>
          </c:extLst>
        </c:ser>
        <c:ser>
          <c:idx val="7"/>
          <c:order val="7"/>
          <c:tx>
            <c:v>3x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(Absorption_plate!$B$28,Absorption_plate!$B$28)</c:f>
              <c:numCache>
                <c:formatCode>General</c:formatCode>
                <c:ptCount val="2"/>
                <c:pt idx="0">
                  <c:v>2.3700552971825193E-3</c:v>
                </c:pt>
                <c:pt idx="1">
                  <c:v>2.3700552971825193E-3</c:v>
                </c:pt>
              </c:numCache>
            </c:numRef>
          </c:xVal>
          <c:yVal>
            <c:numRef>
              <c:f>(Absorption_plate!$C$28,Absorption_plate!$C$29)</c:f>
              <c:numCache>
                <c:formatCode>General</c:formatCode>
                <c:ptCount val="2"/>
                <c:pt idx="0">
                  <c:v>5.996239901871773E-3</c:v>
                </c:pt>
                <c:pt idx="1">
                  <c:v>1.1674330572941921E-2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FE1-4ECA-A5BE-3A0E98F07629}"/>
            </c:ext>
          </c:extLst>
        </c:ser>
        <c:ser>
          <c:idx val="8"/>
          <c:order val="8"/>
          <c:tx>
            <c:v>4y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(Absorption_plate!$B$28,Absorption_plate!$B$29)</c:f>
              <c:numCache>
                <c:formatCode>General</c:formatCode>
                <c:ptCount val="2"/>
                <c:pt idx="0">
                  <c:v>2.3700552971825193E-3</c:v>
                </c:pt>
                <c:pt idx="1">
                  <c:v>4.6143599102537241E-3</c:v>
                </c:pt>
              </c:numCache>
            </c:numRef>
          </c:xVal>
          <c:yVal>
            <c:numRef>
              <c:f>(Absorption_plate!$C$29,Absorption_plate!$C$29)</c:f>
              <c:numCache>
                <c:formatCode>General</c:formatCode>
                <c:ptCount val="2"/>
                <c:pt idx="0">
                  <c:v>1.1674330572941921E-2</c:v>
                </c:pt>
                <c:pt idx="1">
                  <c:v>1.1674330572941921E-2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FFE1-4ECA-A5BE-3A0E98F07629}"/>
            </c:ext>
          </c:extLst>
        </c:ser>
        <c:ser>
          <c:idx val="9"/>
          <c:order val="9"/>
          <c:tx>
            <c:v>4x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(Absorption_plate!$B$29,Absorption_plate!$B$29)</c:f>
              <c:numCache>
                <c:formatCode>General</c:formatCode>
                <c:ptCount val="2"/>
                <c:pt idx="0">
                  <c:v>4.6143599102537241E-3</c:v>
                </c:pt>
                <c:pt idx="1">
                  <c:v>4.6143599102537241E-3</c:v>
                </c:pt>
              </c:numCache>
            </c:numRef>
          </c:xVal>
          <c:yVal>
            <c:numRef>
              <c:f>(Absorption_plate!$C$29,Absorption_plate!$C$30)</c:f>
              <c:numCache>
                <c:formatCode>General</c:formatCode>
                <c:ptCount val="2"/>
                <c:pt idx="0">
                  <c:v>1.1674330572941921E-2</c:v>
                </c:pt>
                <c:pt idx="1">
                  <c:v>2.1773701331762346E-2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FFE1-4ECA-A5BE-3A0E98F07629}"/>
            </c:ext>
          </c:extLst>
        </c:ser>
        <c:ser>
          <c:idx val="10"/>
          <c:order val="10"/>
          <c:tx>
            <c:v>5y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(Absorption_plate!$B$29,Absorption_plate!$B$30)</c:f>
              <c:numCache>
                <c:formatCode>General</c:formatCode>
                <c:ptCount val="2"/>
                <c:pt idx="0">
                  <c:v>4.6143599102537241E-3</c:v>
                </c:pt>
                <c:pt idx="1">
                  <c:v>8.6062060599851175E-3</c:v>
                </c:pt>
              </c:numCache>
            </c:numRef>
          </c:xVal>
          <c:yVal>
            <c:numRef>
              <c:f>(Absorption_plate!$C$30,Absorption_plate!$C$30)</c:f>
              <c:numCache>
                <c:formatCode>General</c:formatCode>
                <c:ptCount val="2"/>
                <c:pt idx="0">
                  <c:v>2.1773701331762346E-2</c:v>
                </c:pt>
                <c:pt idx="1">
                  <c:v>2.1773701331762346E-2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FE1-4ECA-A5BE-3A0E98F07629}"/>
            </c:ext>
          </c:extLst>
        </c:ser>
        <c:ser>
          <c:idx val="11"/>
          <c:order val="11"/>
          <c:tx>
            <c:v>5x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(Absorption_plate!$B$30,Absorption_plate!$B$30)</c:f>
              <c:numCache>
                <c:formatCode>General</c:formatCode>
                <c:ptCount val="2"/>
                <c:pt idx="0">
                  <c:v>8.6062060599851175E-3</c:v>
                </c:pt>
                <c:pt idx="1">
                  <c:v>8.6062060599851175E-3</c:v>
                </c:pt>
              </c:numCache>
            </c:numRef>
          </c:xVal>
          <c:yVal>
            <c:numRef>
              <c:f>(Absorption_plate!$C$30,Absorption_plate!$C$31)</c:f>
              <c:numCache>
                <c:formatCode>General</c:formatCode>
                <c:ptCount val="2"/>
                <c:pt idx="0">
                  <c:v>2.1773701331762346E-2</c:v>
                </c:pt>
                <c:pt idx="1">
                  <c:v>3.9737009005553617E-2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FE1-4ECA-A5BE-3A0E98F07629}"/>
            </c:ext>
          </c:extLst>
        </c:ser>
        <c:ser>
          <c:idx val="12"/>
          <c:order val="12"/>
          <c:tx>
            <c:v>6y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(Absorption_plate!$B$30,Absorption_plate!$B$31)</c:f>
              <c:numCache>
                <c:formatCode>General</c:formatCode>
                <c:ptCount val="2"/>
                <c:pt idx="0">
                  <c:v>8.6062060599851175E-3</c:v>
                </c:pt>
                <c:pt idx="1">
                  <c:v>1.5706327670179297E-2</c:v>
                </c:pt>
              </c:numCache>
            </c:numRef>
          </c:xVal>
          <c:yVal>
            <c:numRef>
              <c:f>(Absorption_plate!$C$31,Absorption_plate!$C$31)</c:f>
              <c:numCache>
                <c:formatCode>General</c:formatCode>
                <c:ptCount val="2"/>
                <c:pt idx="0">
                  <c:v>3.9737009005553617E-2</c:v>
                </c:pt>
                <c:pt idx="1">
                  <c:v>3.9737009005553617E-2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FFE1-4ECA-A5BE-3A0E98F07629}"/>
            </c:ext>
          </c:extLst>
        </c:ser>
        <c:ser>
          <c:idx val="13"/>
          <c:order val="13"/>
          <c:tx>
            <c:v>6x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(Absorption_plate!$B$31,Absorption_plate!$B$31)</c:f>
              <c:numCache>
                <c:formatCode>General</c:formatCode>
                <c:ptCount val="2"/>
                <c:pt idx="0">
                  <c:v>1.5706327670179297E-2</c:v>
                </c:pt>
                <c:pt idx="1">
                  <c:v>1.5706327670179297E-2</c:v>
                </c:pt>
              </c:numCache>
            </c:numRef>
          </c:xVal>
          <c:yVal>
            <c:numRef>
              <c:f>(Absorption_plate!$C$31,Absorption_plate!$C$32)</c:f>
              <c:numCache>
                <c:formatCode>General</c:formatCode>
                <c:ptCount val="2"/>
                <c:pt idx="0">
                  <c:v>3.9737009005553617E-2</c:v>
                </c:pt>
                <c:pt idx="1">
                  <c:v>7.168755625142742E-2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FFE1-4ECA-A5BE-3A0E98F07629}"/>
            </c:ext>
          </c:extLst>
        </c:ser>
        <c:ser>
          <c:idx val="14"/>
          <c:order val="14"/>
          <c:tx>
            <c:v>7y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(Absorption_plate!$B$31,Absorption_plate!$B$32)</c:f>
              <c:numCache>
                <c:formatCode>General</c:formatCode>
                <c:ptCount val="2"/>
                <c:pt idx="0">
                  <c:v>1.5706327670179297E-2</c:v>
                </c:pt>
                <c:pt idx="1">
                  <c:v>2.833500247091993E-2</c:v>
                </c:pt>
              </c:numCache>
            </c:numRef>
          </c:xVal>
          <c:yVal>
            <c:numRef>
              <c:f>(Absorption_plate!$C$32,Absorption_plate!$C$32)</c:f>
              <c:numCache>
                <c:formatCode>General</c:formatCode>
                <c:ptCount val="2"/>
                <c:pt idx="0">
                  <c:v>7.168755625142742E-2</c:v>
                </c:pt>
                <c:pt idx="1">
                  <c:v>7.168755625142742E-2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FFE1-4ECA-A5BE-3A0E98F07629}"/>
            </c:ext>
          </c:extLst>
        </c:ser>
        <c:ser>
          <c:idx val="15"/>
          <c:order val="15"/>
          <c:tx>
            <c:v>7x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(Absorption_plate!$B$32,Absorption_plate!$B$32)</c:f>
              <c:numCache>
                <c:formatCode>General</c:formatCode>
                <c:ptCount val="2"/>
                <c:pt idx="0">
                  <c:v>2.833500247091993E-2</c:v>
                </c:pt>
                <c:pt idx="1">
                  <c:v>2.833500247091993E-2</c:v>
                </c:pt>
              </c:numCache>
            </c:numRef>
          </c:xVal>
          <c:yVal>
            <c:numRef>
              <c:f>(Absorption_plate!$C$32,Absorption_plate!$C$33)</c:f>
              <c:numCache>
                <c:formatCode>General</c:formatCode>
                <c:ptCount val="2"/>
                <c:pt idx="0">
                  <c:v>7.168755625142742E-2</c:v>
                </c:pt>
                <c:pt idx="1">
                  <c:v>0.12851659285476028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FFE1-4ECA-A5BE-3A0E98F07629}"/>
            </c:ext>
          </c:extLst>
        </c:ser>
        <c:ser>
          <c:idx val="16"/>
          <c:order val="16"/>
          <c:tx>
            <c:v>8y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(Absorption_plate!$B$32,Absorption_plate!$B$33)</c:f>
              <c:numCache>
                <c:formatCode>General</c:formatCode>
                <c:ptCount val="2"/>
                <c:pt idx="0">
                  <c:v>2.833500247091993E-2</c:v>
                </c:pt>
                <c:pt idx="1">
                  <c:v>5.0797072274608807E-2</c:v>
                </c:pt>
              </c:numCache>
            </c:numRef>
          </c:xVal>
          <c:yVal>
            <c:numRef>
              <c:f>(Absorption_plate!$C$33,Absorption_plate!$C$33)</c:f>
              <c:numCache>
                <c:formatCode>General</c:formatCode>
                <c:ptCount val="2"/>
                <c:pt idx="0">
                  <c:v>0.12851659285476028</c:v>
                </c:pt>
                <c:pt idx="1">
                  <c:v>0.12851659285476028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FFE1-4ECA-A5BE-3A0E98F07629}"/>
            </c:ext>
          </c:extLst>
        </c:ser>
        <c:ser>
          <c:idx val="17"/>
          <c:order val="17"/>
          <c:tx>
            <c:v>8x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(Absorption_plate!$B$33,Absorption_plate!$B$33)</c:f>
              <c:numCache>
                <c:formatCode>General</c:formatCode>
                <c:ptCount val="2"/>
                <c:pt idx="0">
                  <c:v>5.0797072274608807E-2</c:v>
                </c:pt>
                <c:pt idx="1">
                  <c:v>5.0797072274608807E-2</c:v>
                </c:pt>
              </c:numCache>
            </c:numRef>
          </c:xVal>
          <c:yVal>
            <c:numRef>
              <c:f>(Absorption_plate!$C$33,Absorption_plate!$C$34)</c:f>
              <c:numCache>
                <c:formatCode>General</c:formatCode>
                <c:ptCount val="2"/>
                <c:pt idx="0">
                  <c:v>0.12851659285476028</c:v>
                </c:pt>
                <c:pt idx="1">
                  <c:v>0.22959590697136023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FFE1-4ECA-A5BE-3A0E98F07629}"/>
            </c:ext>
          </c:extLst>
        </c:ser>
        <c:ser>
          <c:idx val="18"/>
          <c:order val="18"/>
          <c:tx>
            <c:v>9y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(Absorption_plate!$B$33,Absorption_plate!$B$34)</c:f>
              <c:numCache>
                <c:formatCode>General</c:formatCode>
                <c:ptCount val="2"/>
                <c:pt idx="0">
                  <c:v>5.0797072274608807E-2</c:v>
                </c:pt>
                <c:pt idx="1">
                  <c:v>9.0749370344411162E-2</c:v>
                </c:pt>
              </c:numCache>
            </c:numRef>
          </c:xVal>
          <c:yVal>
            <c:numRef>
              <c:f>(Absorption_plate!$C$34,Absorption_plate!$C$34)</c:f>
              <c:numCache>
                <c:formatCode>General</c:formatCode>
                <c:ptCount val="2"/>
                <c:pt idx="0">
                  <c:v>0.22959590697136023</c:v>
                </c:pt>
                <c:pt idx="1">
                  <c:v>0.22959590697136023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FFE1-4ECA-A5BE-3A0E98F07629}"/>
            </c:ext>
          </c:extLst>
        </c:ser>
        <c:ser>
          <c:idx val="19"/>
          <c:order val="19"/>
          <c:tx>
            <c:v>9x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(Absorption_plate!$B$34,Absorption_plate!$B$34)</c:f>
              <c:numCache>
                <c:formatCode>General</c:formatCode>
                <c:ptCount val="2"/>
                <c:pt idx="0">
                  <c:v>9.0749370344411162E-2</c:v>
                </c:pt>
                <c:pt idx="1">
                  <c:v>9.0749370344411162E-2</c:v>
                </c:pt>
              </c:numCache>
            </c:numRef>
          </c:xVal>
          <c:yVal>
            <c:numRef>
              <c:f>(Absorption_plate!$C$34,Absorption_plate!$C$35)</c:f>
              <c:numCache>
                <c:formatCode>General</c:formatCode>
                <c:ptCount val="2"/>
                <c:pt idx="0">
                  <c:v>0.22959590697136023</c:v>
                </c:pt>
                <c:pt idx="1">
                  <c:v>0.40938124828547079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FFE1-4ECA-A5BE-3A0E98F07629}"/>
            </c:ext>
          </c:extLst>
        </c:ser>
        <c:ser>
          <c:idx val="20"/>
          <c:order val="20"/>
          <c:tx>
            <c:v>10y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(Absorption_plate!$B$34,Absorption_plate!$B$35)</c:f>
              <c:numCache>
                <c:formatCode>General</c:formatCode>
                <c:ptCount val="2"/>
                <c:pt idx="0">
                  <c:v>9.0749370344411162E-2</c:v>
                </c:pt>
                <c:pt idx="1">
                  <c:v>0.16181077007330863</c:v>
                </c:pt>
              </c:numCache>
            </c:numRef>
          </c:xVal>
          <c:yVal>
            <c:numRef>
              <c:f>(Absorption_plate!$C$35,Absorption_plate!$C$35)</c:f>
              <c:numCache>
                <c:formatCode>General</c:formatCode>
                <c:ptCount val="2"/>
                <c:pt idx="0">
                  <c:v>0.40938124828547079</c:v>
                </c:pt>
                <c:pt idx="1">
                  <c:v>0.40938124828547079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FFE1-4ECA-A5BE-3A0E98F07629}"/>
            </c:ext>
          </c:extLst>
        </c:ser>
        <c:ser>
          <c:idx val="21"/>
          <c:order val="21"/>
          <c:tx>
            <c:v>10x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(Absorption_plate!$B$35,Absorption_plate!$B$35)</c:f>
              <c:numCache>
                <c:formatCode>General</c:formatCode>
                <c:ptCount val="2"/>
                <c:pt idx="0">
                  <c:v>0.16181077007330863</c:v>
                </c:pt>
                <c:pt idx="1">
                  <c:v>0.16181077007330863</c:v>
                </c:pt>
              </c:numCache>
            </c:numRef>
          </c:xVal>
          <c:yVal>
            <c:numRef>
              <c:f>(Absorption_plate!$C$35,Absorption_plate!$C$36)</c:f>
              <c:numCache>
                <c:formatCode>General</c:formatCode>
                <c:ptCount val="2"/>
                <c:pt idx="0">
                  <c:v>0.40938124828547079</c:v>
                </c:pt>
                <c:pt idx="1">
                  <c:v>0.72915754706550939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FFE1-4ECA-A5BE-3A0E98F07629}"/>
            </c:ext>
          </c:extLst>
        </c:ser>
        <c:ser>
          <c:idx val="22"/>
          <c:order val="22"/>
          <c:tx>
            <c:v>11y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Absorption_plate!$B$35:$B$36</c:f>
              <c:numCache>
                <c:formatCode>General</c:formatCode>
                <c:ptCount val="2"/>
                <c:pt idx="0">
                  <c:v>0.16181077007330863</c:v>
                </c:pt>
                <c:pt idx="1">
                  <c:v>0.2882045640575136</c:v>
                </c:pt>
              </c:numCache>
            </c:numRef>
          </c:xVal>
          <c:yVal>
            <c:numRef>
              <c:f>(Absorption_plate!$C$36,Absorption_plate!$C$36)</c:f>
              <c:numCache>
                <c:formatCode>General</c:formatCode>
                <c:ptCount val="2"/>
                <c:pt idx="0">
                  <c:v>0.72915754706550939</c:v>
                </c:pt>
                <c:pt idx="1">
                  <c:v>0.72915754706550939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FFE1-4ECA-A5BE-3A0E98F07629}"/>
            </c:ext>
          </c:extLst>
        </c:ser>
        <c:ser>
          <c:idx val="23"/>
          <c:order val="23"/>
          <c:tx>
            <c:v>11x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(Absorption_plate!$B$36,Absorption_plate!$B$36)</c:f>
              <c:numCache>
                <c:formatCode>General</c:formatCode>
                <c:ptCount val="2"/>
                <c:pt idx="0">
                  <c:v>0.2882045640575136</c:v>
                </c:pt>
                <c:pt idx="1">
                  <c:v>0.2882045640575136</c:v>
                </c:pt>
              </c:numCache>
            </c:numRef>
          </c:xVal>
          <c:yVal>
            <c:numRef>
              <c:f>(Absorption_plate!$C$36,Absorption_plate!$C$37)</c:f>
              <c:numCache>
                <c:formatCode>General</c:formatCode>
                <c:ptCount val="2"/>
                <c:pt idx="0">
                  <c:v>0.72915754706550939</c:v>
                </c:pt>
                <c:pt idx="1">
                  <c:v>1.2979296199944317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FFE1-4ECA-A5BE-3A0E98F07629}"/>
            </c:ext>
          </c:extLst>
        </c:ser>
        <c:ser>
          <c:idx val="24"/>
          <c:order val="24"/>
          <c:tx>
            <c:v>12y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(Absorption_plate!$B$36,Absorption_plate!$B$37)</c:f>
              <c:numCache>
                <c:formatCode>General</c:formatCode>
                <c:ptCount val="2"/>
                <c:pt idx="0">
                  <c:v>0.2882045640575136</c:v>
                </c:pt>
                <c:pt idx="1">
                  <c:v>0.51301566007685051</c:v>
                </c:pt>
              </c:numCache>
            </c:numRef>
          </c:xVal>
          <c:yVal>
            <c:numRef>
              <c:f>(Absorption_plate!$C$37,Absorption_plate!$C$37)</c:f>
              <c:numCache>
                <c:formatCode>General</c:formatCode>
                <c:ptCount val="2"/>
                <c:pt idx="0">
                  <c:v>1.2979296199944317</c:v>
                </c:pt>
                <c:pt idx="1">
                  <c:v>1.2979296199944317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FFE1-4ECA-A5BE-3A0E98F07629}"/>
            </c:ext>
          </c:extLst>
        </c:ser>
        <c:ser>
          <c:idx val="25"/>
          <c:order val="25"/>
          <c:tx>
            <c:v>12x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(Absorption_plate!$B$37,Absorption_plate!$B$37)</c:f>
              <c:numCache>
                <c:formatCode>General</c:formatCode>
                <c:ptCount val="2"/>
                <c:pt idx="0">
                  <c:v>0.51301566007685051</c:v>
                </c:pt>
                <c:pt idx="1">
                  <c:v>0.51301566007685051</c:v>
                </c:pt>
              </c:numCache>
            </c:numRef>
          </c:xVal>
          <c:yVal>
            <c:numRef>
              <c:f>(Absorption_plate!$C$37,Absorption_plate!$C$38)</c:f>
              <c:numCache>
                <c:formatCode>General</c:formatCode>
                <c:ptCount val="2"/>
                <c:pt idx="0">
                  <c:v>1.2979296199944317</c:v>
                </c:pt>
                <c:pt idx="1">
                  <c:v>2.3095795520814479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FFE1-4ECA-A5BE-3A0E98F07629}"/>
            </c:ext>
          </c:extLst>
        </c:ser>
        <c:ser>
          <c:idx val="26"/>
          <c:order val="26"/>
          <c:tx>
            <c:v>13y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(Absorption_plate!$B$37,Absorption_plate!$B$38)</c:f>
              <c:numCache>
                <c:formatCode>General</c:formatCode>
                <c:ptCount val="2"/>
                <c:pt idx="0">
                  <c:v>0.51301566007685051</c:v>
                </c:pt>
                <c:pt idx="1">
                  <c:v>0.9128772933128253</c:v>
                </c:pt>
              </c:numCache>
            </c:numRef>
          </c:xVal>
          <c:yVal>
            <c:numRef>
              <c:f>(Absorption_plate!$C$38,Absorption_plate!$C$38)</c:f>
              <c:numCache>
                <c:formatCode>General</c:formatCode>
                <c:ptCount val="2"/>
                <c:pt idx="0">
                  <c:v>2.3095795520814479</c:v>
                </c:pt>
                <c:pt idx="1">
                  <c:v>2.3095795520814479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FFE1-4ECA-A5BE-3A0E98F07629}"/>
            </c:ext>
          </c:extLst>
        </c:ser>
        <c:ser>
          <c:idx val="27"/>
          <c:order val="27"/>
          <c:tx>
            <c:v>13x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(Absorption_plate!$B$38,Absorption_plate!$B$38)</c:f>
              <c:numCache>
                <c:formatCode>General</c:formatCode>
                <c:ptCount val="2"/>
                <c:pt idx="0">
                  <c:v>0.9128772933128253</c:v>
                </c:pt>
                <c:pt idx="1">
                  <c:v>0.9128772933128253</c:v>
                </c:pt>
              </c:numCache>
            </c:numRef>
          </c:xVal>
          <c:yVal>
            <c:numRef>
              <c:f>(Absorption_plate!$C$38,Absorption_plate!$C$39)</c:f>
              <c:numCache>
                <c:formatCode>General</c:formatCode>
                <c:ptCount val="2"/>
                <c:pt idx="0">
                  <c:v>2.3095795520814479</c:v>
                </c:pt>
                <c:pt idx="1">
                  <c:v>4.1089569016433343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FFE1-4ECA-A5BE-3A0E98F07629}"/>
            </c:ext>
          </c:extLst>
        </c:ser>
        <c:ser>
          <c:idx val="28"/>
          <c:order val="28"/>
          <c:tx>
            <c:v>14y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(Absorption_plate!$B$38,Absorption_plate!$B$39)</c:f>
              <c:numCache>
                <c:formatCode>General</c:formatCode>
                <c:ptCount val="2"/>
                <c:pt idx="0">
                  <c:v>0.9128772933128253</c:v>
                </c:pt>
                <c:pt idx="1">
                  <c:v>1.6240936370131758</c:v>
                </c:pt>
              </c:numCache>
            </c:numRef>
          </c:xVal>
          <c:yVal>
            <c:numRef>
              <c:f>(Absorption_plate!$C$39,Absorption_plate!$C$39)</c:f>
              <c:numCache>
                <c:formatCode>General</c:formatCode>
                <c:ptCount val="2"/>
                <c:pt idx="0">
                  <c:v>4.1089569016433343</c:v>
                </c:pt>
                <c:pt idx="1">
                  <c:v>4.1089569016433343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FFE1-4ECA-A5BE-3A0E98F07629}"/>
            </c:ext>
          </c:extLst>
        </c:ser>
        <c:ser>
          <c:idx val="29"/>
          <c:order val="29"/>
          <c:tx>
            <c:v>14x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(Absorption_plate!$B$39,Absorption_plate!$B$39)</c:f>
              <c:numCache>
                <c:formatCode>General</c:formatCode>
                <c:ptCount val="2"/>
                <c:pt idx="0">
                  <c:v>1.6240936370131758</c:v>
                </c:pt>
                <c:pt idx="1">
                  <c:v>1.6240936370131758</c:v>
                </c:pt>
              </c:numCache>
            </c:numRef>
          </c:xVal>
          <c:yVal>
            <c:numRef>
              <c:f>(Absorption_plate!$C$39,Absorption_plate!$C$40)</c:f>
              <c:numCache>
                <c:formatCode>General</c:formatCode>
                <c:ptCount val="2"/>
                <c:pt idx="0">
                  <c:v>4.1089569016433343</c:v>
                </c:pt>
                <c:pt idx="1">
                  <c:v>7.3094304482949113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FFE1-4ECA-A5BE-3A0E98F07629}"/>
            </c:ext>
          </c:extLst>
        </c:ser>
        <c:ser>
          <c:idx val="30"/>
          <c:order val="30"/>
          <c:tx>
            <c:v>15y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(Absorption_plate!$B$39,Absorption_plate!$B$40)</c:f>
              <c:numCache>
                <c:formatCode>General</c:formatCode>
                <c:ptCount val="2"/>
                <c:pt idx="0">
                  <c:v>1.6240936370131758</c:v>
                </c:pt>
                <c:pt idx="1">
                  <c:v>2.8891029439900837</c:v>
                </c:pt>
              </c:numCache>
            </c:numRef>
          </c:xVal>
          <c:yVal>
            <c:numRef>
              <c:f>(Absorption_plate!$C$40,Absorption_plate!$C$40)</c:f>
              <c:numCache>
                <c:formatCode>General</c:formatCode>
                <c:ptCount val="2"/>
                <c:pt idx="0">
                  <c:v>7.3094304482949113</c:v>
                </c:pt>
                <c:pt idx="1">
                  <c:v>7.3094304482949113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FFE1-4ECA-A5BE-3A0E98F076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514944"/>
        <c:axId val="50525312"/>
      </c:scatterChart>
      <c:valAx>
        <c:axId val="50514944"/>
        <c:scaling>
          <c:orientation val="minMax"/>
          <c:max val="1.0000000000000002E-2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x</a:t>
                </a:r>
              </a:p>
            </c:rich>
          </c:tx>
          <c:overlay val="0"/>
        </c:title>
        <c:numFmt formatCode="0.0000" sourceLinked="1"/>
        <c:majorTickMark val="out"/>
        <c:minorTickMark val="none"/>
        <c:tickLblPos val="nextTo"/>
        <c:crossAx val="50525312"/>
        <c:crosses val="autoZero"/>
        <c:crossBetween val="midCat"/>
      </c:valAx>
      <c:valAx>
        <c:axId val="50525312"/>
        <c:scaling>
          <c:orientation val="minMax"/>
          <c:max val="4.0000000000000008E-2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y</a:t>
                </a:r>
              </a:p>
            </c:rich>
          </c:tx>
          <c:overlay val="0"/>
        </c:title>
        <c:numFmt formatCode="0.0000" sourceLinked="1"/>
        <c:majorTickMark val="out"/>
        <c:minorTickMark val="none"/>
        <c:tickLblPos val="nextTo"/>
        <c:crossAx val="50514944"/>
        <c:crosses val="autoZero"/>
        <c:crossBetween val="midCat"/>
      </c:valAx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8740157499999996" l="0.511811024" r="0.511811024" t="0.78740157499999996" header="0.31496062000000308" footer="0.31496062000000308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533400</xdr:colOff>
      <xdr:row>19</xdr:row>
      <xdr:rowOff>50221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4BFE4EF-E1DB-44FF-ABBD-463681A77F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bsorption_dilute_packed_tow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istillation_rectification_ethanol+wate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res/Dropbox/ChemEng/Excel/unit_operations/exp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sorption_packed"/>
      <sheetName val="Credits"/>
    </sheetNames>
    <sheetDataSet>
      <sheetData sheetId="0">
        <row r="2">
          <cell r="B2">
            <v>13.65</v>
          </cell>
          <cell r="E2">
            <v>0.186</v>
          </cell>
        </row>
        <row r="3">
          <cell r="B3">
            <v>2.5999999999999999E-2</v>
          </cell>
        </row>
        <row r="4">
          <cell r="B4">
            <v>5.0000000000000001E-3</v>
          </cell>
        </row>
        <row r="6">
          <cell r="B6">
            <v>45.36</v>
          </cell>
          <cell r="E6">
            <v>3.78E-2</v>
          </cell>
          <cell r="I6">
            <v>7.6834951865493353E-3</v>
          </cell>
        </row>
        <row r="7">
          <cell r="B7">
            <v>0</v>
          </cell>
          <cell r="E7">
            <v>6.1600000000000002E-2</v>
          </cell>
          <cell r="I7">
            <v>0</v>
          </cell>
        </row>
        <row r="8">
          <cell r="I8">
            <v>2.1922428330522766E-2</v>
          </cell>
        </row>
        <row r="9">
          <cell r="B9">
            <v>6.4784950982709408E-3</v>
          </cell>
          <cell r="I9">
            <v>4.2158516020236094E-3</v>
          </cell>
        </row>
        <row r="12">
          <cell r="B12">
            <v>1.1859999999999999</v>
          </cell>
        </row>
        <row r="13">
          <cell r="E13">
            <v>1.3025813864830092E-2</v>
          </cell>
        </row>
        <row r="14">
          <cell r="E14">
            <v>1.5448615243688488E-2</v>
          </cell>
          <cell r="I14">
            <v>13.866483340728283</v>
          </cell>
        </row>
        <row r="16">
          <cell r="E16">
            <v>1.7785486004492799E-3</v>
          </cell>
        </row>
        <row r="17">
          <cell r="E17">
            <v>2.109358640132846E-3</v>
          </cell>
          <cell r="I17">
            <v>45.507890375904161</v>
          </cell>
        </row>
        <row r="35">
          <cell r="I35">
            <v>2.1861368603608301E-2</v>
          </cell>
          <cell r="M35">
            <v>2.5997458674831039E-2</v>
          </cell>
        </row>
        <row r="38">
          <cell r="F38">
            <v>0.54784674972692704</v>
          </cell>
          <cell r="I38">
            <v>3.5614438784565592</v>
          </cell>
        </row>
        <row r="39">
          <cell r="F39">
            <v>0.94726947407399786</v>
          </cell>
          <cell r="I39">
            <v>2.0354692945854045</v>
          </cell>
        </row>
        <row r="40">
          <cell r="F40">
            <v>1.1032921955709205</v>
          </cell>
          <cell r="I40">
            <v>1.7667856687479422</v>
          </cell>
        </row>
        <row r="41">
          <cell r="F41">
            <v>2.6142093385829916</v>
          </cell>
          <cell r="I41">
            <v>0.75288580543855388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tification"/>
      <sheetName val="Equilibrium"/>
      <sheetName val="Figures"/>
      <sheetName val="Credits"/>
    </sheetNames>
    <sheetDataSet>
      <sheetData sheetId="0">
        <row r="4">
          <cell r="B4">
            <v>1.2</v>
          </cell>
        </row>
        <row r="11">
          <cell r="B11">
            <v>1</v>
          </cell>
        </row>
        <row r="12">
          <cell r="B12">
            <v>0.1</v>
          </cell>
        </row>
        <row r="13">
          <cell r="B13">
            <v>0.77</v>
          </cell>
        </row>
        <row r="14">
          <cell r="B14">
            <v>0.02</v>
          </cell>
        </row>
      </sheetData>
      <sheetData sheetId="1">
        <row r="23">
          <cell r="B23">
            <v>9.4913065912859604</v>
          </cell>
        </row>
        <row r="24">
          <cell r="B24">
            <v>-6.377711917150374</v>
          </cell>
        </row>
        <row r="25">
          <cell r="B25">
            <v>2.2578591936553365</v>
          </cell>
        </row>
        <row r="26">
          <cell r="B26">
            <v>-0.88479312481017458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erimento"/>
      <sheetName val="Dados"/>
    </sheetNames>
    <sheetDataSet>
      <sheetData sheetId="0" refreshError="1"/>
      <sheetData sheetId="1">
        <row r="8">
          <cell r="C8">
            <v>25.7333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tabSelected="1" zoomScaleNormal="100" workbookViewId="0">
      <selection activeCell="G11" sqref="G11"/>
    </sheetView>
  </sheetViews>
  <sheetFormatPr defaultRowHeight="15" x14ac:dyDescent="0.25"/>
  <cols>
    <col min="1" max="1" width="11.28515625" customWidth="1"/>
    <col min="2" max="2" width="10.42578125" customWidth="1"/>
    <col min="3" max="3" width="8.85546875" customWidth="1"/>
    <col min="7" max="7" width="8.85546875" customWidth="1"/>
    <col min="8" max="8" width="9" customWidth="1"/>
  </cols>
  <sheetData>
    <row r="1" spans="1:18" x14ac:dyDescent="0.25">
      <c r="A1" s="27" t="s">
        <v>17</v>
      </c>
      <c r="B1" s="27"/>
      <c r="C1" s="3"/>
      <c r="D1" s="3"/>
      <c r="E1" s="3"/>
      <c r="F1" s="3"/>
      <c r="G1" s="3"/>
      <c r="H1" s="3"/>
      <c r="I1" s="3"/>
      <c r="N1" s="3"/>
      <c r="O1" s="3"/>
      <c r="P1" s="3"/>
      <c r="Q1" s="3"/>
      <c r="R1" s="3"/>
    </row>
    <row r="2" spans="1:18" x14ac:dyDescent="0.25">
      <c r="A2" s="7" t="s">
        <v>0</v>
      </c>
      <c r="B2" s="22">
        <v>90</v>
      </c>
      <c r="C2" t="s">
        <v>19</v>
      </c>
      <c r="E2" s="28" t="s">
        <v>35</v>
      </c>
      <c r="F2" s="28"/>
      <c r="G2" s="28"/>
      <c r="H2" s="3"/>
      <c r="N2" s="3"/>
      <c r="O2" s="3"/>
      <c r="P2" s="3"/>
      <c r="Q2" s="3"/>
      <c r="R2" s="3"/>
    </row>
    <row r="3" spans="1:18" x14ac:dyDescent="0.25">
      <c r="A3" s="7" t="s">
        <v>1</v>
      </c>
      <c r="B3" s="23">
        <v>0</v>
      </c>
      <c r="C3" s="3"/>
      <c r="E3" s="29" t="s">
        <v>36</v>
      </c>
      <c r="F3" s="29"/>
      <c r="G3" s="29"/>
      <c r="N3" s="3"/>
      <c r="O3" s="3"/>
      <c r="P3" s="3"/>
      <c r="Q3" s="3"/>
      <c r="R3" s="3"/>
    </row>
    <row r="4" spans="1:18" x14ac:dyDescent="0.25">
      <c r="A4" s="7" t="s">
        <v>2</v>
      </c>
      <c r="B4" s="22">
        <v>20</v>
      </c>
      <c r="C4" t="s">
        <v>19</v>
      </c>
      <c r="N4" s="3"/>
      <c r="O4" s="3"/>
      <c r="P4" s="3"/>
      <c r="Q4" s="3"/>
      <c r="R4" s="3"/>
    </row>
    <row r="5" spans="1:18" x14ac:dyDescent="0.25">
      <c r="A5" s="7" t="s">
        <v>3</v>
      </c>
      <c r="B5" s="23">
        <v>0.01</v>
      </c>
      <c r="C5" s="3"/>
      <c r="D5" s="12" t="s">
        <v>20</v>
      </c>
      <c r="E5" t="s">
        <v>21</v>
      </c>
      <c r="F5" s="3"/>
      <c r="G5" s="3"/>
      <c r="N5" s="3"/>
      <c r="O5" s="3"/>
      <c r="P5" s="3"/>
      <c r="Q5" s="3"/>
      <c r="R5" s="3"/>
    </row>
    <row r="6" spans="1:18" x14ac:dyDescent="0.25">
      <c r="A6" s="6" t="s">
        <v>26</v>
      </c>
      <c r="B6" s="6">
        <f>yn_1*Vn_1</f>
        <v>0.2</v>
      </c>
      <c r="C6" t="s">
        <v>19</v>
      </c>
      <c r="F6" s="3"/>
      <c r="N6" s="3"/>
      <c r="O6" s="3"/>
      <c r="P6" s="3"/>
      <c r="Q6" s="3"/>
      <c r="R6" s="3"/>
    </row>
    <row r="7" spans="1:18" x14ac:dyDescent="0.25">
      <c r="A7" s="6" t="s">
        <v>24</v>
      </c>
      <c r="B7" s="6">
        <f>0.01*E7*B6</f>
        <v>2.0000000000000004E-2</v>
      </c>
      <c r="C7" t="s">
        <v>19</v>
      </c>
      <c r="D7" s="7" t="s">
        <v>32</v>
      </c>
      <c r="E7" s="24">
        <v>10</v>
      </c>
      <c r="F7" s="3" t="s">
        <v>25</v>
      </c>
      <c r="N7" s="3"/>
      <c r="O7" s="3"/>
      <c r="P7" s="3"/>
      <c r="Q7" s="3"/>
      <c r="R7" s="3"/>
    </row>
    <row r="8" spans="1:18" x14ac:dyDescent="0.25">
      <c r="A8" s="6" t="s">
        <v>27</v>
      </c>
      <c r="B8" s="6">
        <f>0.01*(100-E7)*B6</f>
        <v>0.18000000000000002</v>
      </c>
      <c r="C8" t="s">
        <v>19</v>
      </c>
      <c r="F8" s="3"/>
      <c r="N8" s="3"/>
      <c r="O8" s="3"/>
      <c r="P8" s="3"/>
      <c r="Q8" s="3"/>
      <c r="R8" s="3"/>
    </row>
    <row r="9" spans="1:18" x14ac:dyDescent="0.25">
      <c r="A9" s="6" t="s">
        <v>28</v>
      </c>
      <c r="B9" s="5">
        <f>(Vn_1-B6)+B7</f>
        <v>19.82</v>
      </c>
      <c r="C9" t="s">
        <v>19</v>
      </c>
      <c r="F9" s="9"/>
      <c r="N9" s="3"/>
      <c r="O9" s="3"/>
      <c r="P9" s="3"/>
      <c r="Q9" s="3"/>
      <c r="R9" s="3"/>
    </row>
    <row r="10" spans="1:18" x14ac:dyDescent="0.25">
      <c r="A10" s="6" t="s">
        <v>5</v>
      </c>
      <c r="B10" s="13">
        <f>B7/B9</f>
        <v>1.0090817356205855E-3</v>
      </c>
      <c r="C10" s="3"/>
      <c r="D10" s="18" t="s">
        <v>33</v>
      </c>
      <c r="E10" s="18"/>
      <c r="F10" s="10"/>
      <c r="N10" s="3"/>
      <c r="O10" s="3"/>
      <c r="P10" s="3"/>
      <c r="Q10" s="3"/>
      <c r="R10" s="3"/>
    </row>
    <row r="11" spans="1:18" x14ac:dyDescent="0.25">
      <c r="A11" s="14" t="s">
        <v>29</v>
      </c>
      <c r="B11" s="16">
        <f>Lo+B8</f>
        <v>90.18</v>
      </c>
      <c r="C11" t="s">
        <v>19</v>
      </c>
      <c r="D11" s="7" t="s">
        <v>30</v>
      </c>
      <c r="E11" s="22">
        <v>2.5299999999999998</v>
      </c>
      <c r="F11" s="3"/>
      <c r="N11" s="3"/>
      <c r="O11" s="3"/>
      <c r="P11" s="3"/>
      <c r="Q11" s="3"/>
      <c r="R11" s="3"/>
    </row>
    <row r="12" spans="1:18" x14ac:dyDescent="0.25">
      <c r="A12" s="14" t="s">
        <v>4</v>
      </c>
      <c r="B12" s="15">
        <f>B8/Ln</f>
        <v>1.9960079840319364E-3</v>
      </c>
      <c r="C12" s="3"/>
      <c r="D12" s="6" t="s">
        <v>31</v>
      </c>
      <c r="E12" s="5">
        <f>Lo/Vn_1</f>
        <v>4.5</v>
      </c>
      <c r="F12" s="3"/>
      <c r="N12" s="3"/>
      <c r="O12" s="3"/>
      <c r="P12" s="3"/>
      <c r="Q12" s="3"/>
      <c r="R12" s="3"/>
    </row>
    <row r="13" spans="1:18" x14ac:dyDescent="0.25">
      <c r="F13" s="9"/>
      <c r="N13" s="3"/>
      <c r="O13" s="3"/>
      <c r="P13" s="3"/>
      <c r="Q13" s="3"/>
      <c r="R13" s="3"/>
    </row>
    <row r="14" spans="1:18" x14ac:dyDescent="0.25">
      <c r="A14" s="25" t="s">
        <v>16</v>
      </c>
      <c r="B14" s="25"/>
      <c r="C14" s="3"/>
      <c r="D14" s="18" t="s">
        <v>34</v>
      </c>
      <c r="E14" s="18"/>
      <c r="F14" s="10"/>
      <c r="N14" s="3"/>
      <c r="O14" s="3"/>
      <c r="P14" s="3"/>
      <c r="Q14" s="3"/>
      <c r="R14" s="3"/>
    </row>
    <row r="15" spans="1:18" x14ac:dyDescent="0.25">
      <c r="A15" s="8" t="s">
        <v>6</v>
      </c>
      <c r="B15" s="8" t="s">
        <v>7</v>
      </c>
      <c r="C15" s="3"/>
      <c r="D15" s="6" t="s">
        <v>23</v>
      </c>
      <c r="E15" s="17">
        <f>E12/m</f>
        <v>1.7786561264822136</v>
      </c>
      <c r="F15" s="10"/>
      <c r="N15" s="3"/>
      <c r="O15" s="3"/>
      <c r="P15" s="3"/>
      <c r="Q15" s="3"/>
      <c r="R15" s="3"/>
    </row>
    <row r="16" spans="1:18" x14ac:dyDescent="0.25">
      <c r="A16" s="19">
        <f>xo</f>
        <v>0</v>
      </c>
      <c r="B16" s="19">
        <f>m*A16</f>
        <v>0</v>
      </c>
      <c r="C16" s="3"/>
      <c r="D16" s="6" t="s">
        <v>22</v>
      </c>
      <c r="E16" s="17">
        <f>LOG10(((xo-(yn_1/m))*(1-A))/(xn-(yn_1/m))+A)/LOG10(1/A)</f>
        <v>2.7465153825544051</v>
      </c>
      <c r="F16" s="9"/>
      <c r="N16" s="3"/>
      <c r="O16" s="3"/>
      <c r="P16" s="3"/>
      <c r="Q16" s="3"/>
      <c r="R16" s="3"/>
    </row>
    <row r="17" spans="1:18" ht="15.75" thickBot="1" x14ac:dyDescent="0.3">
      <c r="A17" s="19">
        <f>xn</f>
        <v>1.9960079840319364E-3</v>
      </c>
      <c r="B17" s="19">
        <f>m*A17</f>
        <v>5.049900199600799E-3</v>
      </c>
      <c r="C17" s="3"/>
      <c r="D17" s="3"/>
      <c r="E17" s="3"/>
      <c r="F17" s="3"/>
      <c r="N17" s="3"/>
      <c r="O17" s="3"/>
      <c r="P17" s="3"/>
      <c r="Q17" s="3"/>
      <c r="R17" s="3"/>
    </row>
    <row r="18" spans="1:18" ht="15.75" thickBot="1" x14ac:dyDescent="0.3">
      <c r="C18" s="3"/>
      <c r="D18" s="1" t="s">
        <v>13</v>
      </c>
      <c r="E18" s="2">
        <f>COUNT(D26:D45)+1</f>
        <v>3</v>
      </c>
      <c r="F18" s="3"/>
      <c r="N18" s="3"/>
      <c r="O18" s="3"/>
      <c r="P18" s="3"/>
      <c r="Q18" s="3"/>
      <c r="R18" s="3"/>
    </row>
    <row r="19" spans="1:18" x14ac:dyDescent="0.25">
      <c r="A19" s="26" t="s">
        <v>15</v>
      </c>
      <c r="B19" s="26"/>
      <c r="C19" s="3"/>
      <c r="D19" s="3"/>
      <c r="E19" s="3"/>
      <c r="F19" s="3"/>
      <c r="G19" s="3"/>
      <c r="H19" s="3"/>
      <c r="N19" s="3"/>
      <c r="O19" s="3"/>
      <c r="P19" s="3"/>
      <c r="Q19" s="3"/>
      <c r="R19" s="3"/>
    </row>
    <row r="20" spans="1:18" x14ac:dyDescent="0.25">
      <c r="A20" s="5" t="s">
        <v>8</v>
      </c>
      <c r="B20" s="5" t="s">
        <v>9</v>
      </c>
      <c r="C20" s="3"/>
      <c r="D20" s="3"/>
      <c r="E20" s="3"/>
      <c r="F20" s="3"/>
      <c r="G20" s="3"/>
      <c r="H20" s="3"/>
      <c r="N20" s="3"/>
      <c r="O20" s="3"/>
      <c r="P20" s="3"/>
      <c r="Q20" s="3"/>
      <c r="R20" s="3"/>
    </row>
    <row r="21" spans="1:18" x14ac:dyDescent="0.25">
      <c r="A21" s="20">
        <f>xo</f>
        <v>0</v>
      </c>
      <c r="B21" s="20">
        <f>y1_</f>
        <v>1.0090817356205855E-3</v>
      </c>
      <c r="C21" s="3"/>
      <c r="D21" s="3"/>
      <c r="E21" s="3"/>
      <c r="F21" s="3"/>
      <c r="G21" s="3"/>
      <c r="H21" s="3"/>
      <c r="N21" s="3"/>
      <c r="O21" s="3"/>
      <c r="P21" s="3"/>
      <c r="Q21" s="3"/>
      <c r="R21" s="3"/>
    </row>
    <row r="22" spans="1:18" x14ac:dyDescent="0.25">
      <c r="A22" s="20">
        <f>xn</f>
        <v>1.9960079840319364E-3</v>
      </c>
      <c r="B22" s="20">
        <f>yn_1</f>
        <v>0.01</v>
      </c>
      <c r="C22" s="3"/>
      <c r="D22" s="3"/>
      <c r="E22" s="3"/>
      <c r="F22" s="3"/>
      <c r="G22" s="3"/>
      <c r="H22" s="3"/>
      <c r="N22" s="3"/>
      <c r="O22" s="3"/>
      <c r="P22" s="3"/>
      <c r="Q22" s="3"/>
      <c r="R22" s="3"/>
    </row>
    <row r="23" spans="1:18" x14ac:dyDescent="0.25">
      <c r="A23" s="3"/>
      <c r="B23" s="3"/>
      <c r="C23" s="3"/>
      <c r="D23" s="3"/>
      <c r="E23" s="3"/>
      <c r="F23" s="3"/>
      <c r="G23" s="3"/>
      <c r="H23" s="3"/>
      <c r="N23" s="3"/>
      <c r="O23" s="3"/>
      <c r="P23" s="3"/>
      <c r="Q23" s="3"/>
      <c r="R23" s="3"/>
    </row>
    <row r="24" spans="1:18" x14ac:dyDescent="0.25">
      <c r="A24" s="3"/>
      <c r="B24" s="4" t="s">
        <v>14</v>
      </c>
      <c r="C24" t="s">
        <v>18</v>
      </c>
      <c r="D24" s="3"/>
      <c r="E24" s="3"/>
      <c r="F24" s="3"/>
      <c r="G24" s="3"/>
      <c r="H24" s="3"/>
      <c r="N24" s="3"/>
      <c r="O24" s="3"/>
      <c r="P24" s="3"/>
      <c r="Q24" s="3"/>
      <c r="R24" s="3"/>
    </row>
    <row r="25" spans="1:18" x14ac:dyDescent="0.25">
      <c r="A25" s="3"/>
      <c r="B25" s="21" t="s">
        <v>10</v>
      </c>
      <c r="C25" s="21" t="s">
        <v>11</v>
      </c>
      <c r="D25" s="21" t="s">
        <v>12</v>
      </c>
      <c r="E25" s="3"/>
      <c r="F25" s="3"/>
      <c r="G25" s="3"/>
      <c r="H25" s="3"/>
      <c r="N25" s="3"/>
      <c r="O25" s="3"/>
      <c r="P25" s="3"/>
      <c r="Q25" s="3"/>
      <c r="R25" s="3"/>
    </row>
    <row r="26" spans="1:18" x14ac:dyDescent="0.25">
      <c r="A26" s="11">
        <v>1</v>
      </c>
      <c r="B26" s="8">
        <f t="shared" ref="B26:B45" si="0">C26/m</f>
        <v>3.9884653581841325E-4</v>
      </c>
      <c r="C26" s="8">
        <f>y1_</f>
        <v>1.0090817356205855E-3</v>
      </c>
      <c r="D26" s="8">
        <f t="shared" ref="D26:D45" si="1">SQRT((xn-B26))</f>
        <v>3.9964502351631043E-2</v>
      </c>
      <c r="E26" s="3"/>
      <c r="F26" s="3"/>
      <c r="G26" s="3"/>
      <c r="H26" s="3"/>
      <c r="I26" s="3"/>
      <c r="J26" s="3"/>
      <c r="K26" s="3"/>
      <c r="L26" s="3"/>
      <c r="M26" s="3"/>
      <c r="P26" s="3"/>
      <c r="Q26" s="3"/>
      <c r="R26" s="3"/>
    </row>
    <row r="27" spans="1:18" x14ac:dyDescent="0.25">
      <c r="A27" s="11">
        <v>2</v>
      </c>
      <c r="B27" s="8">
        <f t="shared" si="0"/>
        <v>1.1082573702780416E-3</v>
      </c>
      <c r="C27" s="8">
        <f t="shared" ref="C27:C45" si="2">$E$12*B26+y1_</f>
        <v>2.803891146803445E-3</v>
      </c>
      <c r="D27" s="8">
        <f t="shared" si="1"/>
        <v>2.9795144130443384E-2</v>
      </c>
      <c r="E27" s="3"/>
      <c r="F27" s="3"/>
      <c r="G27" s="3"/>
      <c r="H27" s="3"/>
      <c r="I27" s="3"/>
      <c r="J27" s="3"/>
      <c r="K27" s="3"/>
      <c r="L27" s="3"/>
      <c r="M27" s="3"/>
      <c r="P27" s="3"/>
      <c r="Q27" s="3"/>
      <c r="R27" s="3"/>
    </row>
    <row r="28" spans="1:18" x14ac:dyDescent="0.25">
      <c r="A28" s="11">
        <v>3</v>
      </c>
      <c r="B28" s="8">
        <f t="shared" si="0"/>
        <v>2.3700552971825193E-3</v>
      </c>
      <c r="C28" s="8">
        <f t="shared" si="2"/>
        <v>5.996239901871773E-3</v>
      </c>
      <c r="D28" s="8" t="e">
        <f t="shared" si="1"/>
        <v>#NUM!</v>
      </c>
      <c r="E28" s="3"/>
      <c r="F28" s="3"/>
      <c r="G28" s="3"/>
      <c r="H28" s="3"/>
      <c r="I28" s="3"/>
      <c r="J28" s="3"/>
      <c r="K28" s="3"/>
      <c r="L28" s="3"/>
      <c r="M28" s="3"/>
      <c r="P28" s="3"/>
      <c r="Q28" s="3"/>
      <c r="R28" s="3"/>
    </row>
    <row r="29" spans="1:18" x14ac:dyDescent="0.25">
      <c r="A29" s="11">
        <v>4</v>
      </c>
      <c r="B29" s="8">
        <f t="shared" si="0"/>
        <v>4.6143599102537241E-3</v>
      </c>
      <c r="C29" s="8">
        <f t="shared" si="2"/>
        <v>1.1674330572941921E-2</v>
      </c>
      <c r="D29" s="8" t="e">
        <f t="shared" si="1"/>
        <v>#NUM!</v>
      </c>
      <c r="E29" s="3"/>
      <c r="F29" s="3"/>
      <c r="G29" s="3"/>
      <c r="H29" s="3"/>
      <c r="I29" s="3"/>
      <c r="J29" s="3"/>
      <c r="K29" s="3"/>
      <c r="L29" s="3"/>
      <c r="M29" s="3"/>
      <c r="R29" s="3"/>
    </row>
    <row r="30" spans="1:18" x14ac:dyDescent="0.25">
      <c r="A30" s="11">
        <v>5</v>
      </c>
      <c r="B30" s="8">
        <f t="shared" si="0"/>
        <v>8.6062060599851175E-3</v>
      </c>
      <c r="C30" s="8">
        <f t="shared" si="2"/>
        <v>2.1773701331762346E-2</v>
      </c>
      <c r="D30" s="8" t="e">
        <f t="shared" si="1"/>
        <v>#NUM!</v>
      </c>
      <c r="E30" s="3"/>
      <c r="F30" s="3"/>
      <c r="G30" s="3"/>
      <c r="H30" s="3"/>
      <c r="I30" s="3"/>
      <c r="J30" s="3"/>
      <c r="K30" s="3"/>
      <c r="L30" s="3"/>
      <c r="M30" s="3"/>
    </row>
    <row r="31" spans="1:18" x14ac:dyDescent="0.25">
      <c r="A31" s="11">
        <v>6</v>
      </c>
      <c r="B31" s="8">
        <f t="shared" si="0"/>
        <v>1.5706327670179297E-2</v>
      </c>
      <c r="C31" s="8">
        <f t="shared" si="2"/>
        <v>3.9737009005553617E-2</v>
      </c>
      <c r="D31" s="8" t="e">
        <f t="shared" si="1"/>
        <v>#NUM!</v>
      </c>
      <c r="E31" s="3"/>
      <c r="F31" s="3"/>
      <c r="G31" s="3"/>
      <c r="H31" s="3"/>
      <c r="I31" s="3"/>
      <c r="J31" s="3"/>
      <c r="K31" s="3"/>
      <c r="L31" s="3"/>
      <c r="M31" s="3"/>
    </row>
    <row r="32" spans="1:18" x14ac:dyDescent="0.25">
      <c r="A32" s="11">
        <v>7</v>
      </c>
      <c r="B32" s="8">
        <f t="shared" si="0"/>
        <v>2.833500247091993E-2</v>
      </c>
      <c r="C32" s="8">
        <f t="shared" si="2"/>
        <v>7.168755625142742E-2</v>
      </c>
      <c r="D32" s="8" t="e">
        <f t="shared" si="1"/>
        <v>#NUM!</v>
      </c>
      <c r="E32" s="3"/>
      <c r="F32" s="3"/>
      <c r="G32" s="3"/>
      <c r="H32" s="3"/>
      <c r="I32" s="3"/>
      <c r="J32" s="3"/>
      <c r="K32" s="3"/>
      <c r="L32" s="3"/>
      <c r="M32" s="3"/>
    </row>
    <row r="33" spans="1:13" x14ac:dyDescent="0.25">
      <c r="A33" s="11">
        <v>8</v>
      </c>
      <c r="B33" s="8">
        <f t="shared" si="0"/>
        <v>5.0797072274608807E-2</v>
      </c>
      <c r="C33" s="8">
        <f t="shared" si="2"/>
        <v>0.12851659285476028</v>
      </c>
      <c r="D33" s="8" t="e">
        <f t="shared" si="1"/>
        <v>#NUM!</v>
      </c>
      <c r="E33" s="3"/>
      <c r="F33" s="3"/>
      <c r="G33" s="3"/>
      <c r="H33" s="3"/>
      <c r="I33" s="3"/>
      <c r="J33" s="3"/>
      <c r="K33" s="3"/>
      <c r="L33" s="3"/>
      <c r="M33" s="3"/>
    </row>
    <row r="34" spans="1:13" x14ac:dyDescent="0.25">
      <c r="A34" s="11">
        <v>9</v>
      </c>
      <c r="B34" s="8">
        <f t="shared" si="0"/>
        <v>9.0749370344411162E-2</v>
      </c>
      <c r="C34" s="8">
        <f t="shared" si="2"/>
        <v>0.22959590697136023</v>
      </c>
      <c r="D34" s="8" t="e">
        <f t="shared" si="1"/>
        <v>#NUM!</v>
      </c>
      <c r="E34" s="3"/>
      <c r="F34" s="3"/>
      <c r="G34" s="3"/>
      <c r="H34" s="3"/>
      <c r="I34" s="3"/>
      <c r="J34" s="3"/>
      <c r="K34" s="3"/>
      <c r="L34" s="3"/>
      <c r="M34" s="3"/>
    </row>
    <row r="35" spans="1:13" x14ac:dyDescent="0.25">
      <c r="A35" s="11">
        <v>10</v>
      </c>
      <c r="B35" s="8">
        <f t="shared" si="0"/>
        <v>0.16181077007330863</v>
      </c>
      <c r="C35" s="8">
        <f t="shared" si="2"/>
        <v>0.40938124828547079</v>
      </c>
      <c r="D35" s="8" t="e">
        <f t="shared" si="1"/>
        <v>#NUM!</v>
      </c>
      <c r="E35" s="3"/>
      <c r="F35" s="3"/>
      <c r="G35" s="3"/>
      <c r="H35" s="3"/>
      <c r="I35" s="3"/>
      <c r="J35" s="3"/>
      <c r="K35" s="3"/>
      <c r="L35" s="3"/>
      <c r="M35" s="3"/>
    </row>
    <row r="36" spans="1:13" x14ac:dyDescent="0.25">
      <c r="A36" s="11">
        <v>11</v>
      </c>
      <c r="B36" s="8">
        <f t="shared" si="0"/>
        <v>0.2882045640575136</v>
      </c>
      <c r="C36" s="8">
        <f t="shared" si="2"/>
        <v>0.72915754706550939</v>
      </c>
      <c r="D36" s="8" t="e">
        <f t="shared" si="1"/>
        <v>#NUM!</v>
      </c>
      <c r="E36" s="3"/>
      <c r="F36" s="3"/>
      <c r="G36" s="3"/>
      <c r="H36" s="3"/>
      <c r="I36" s="3"/>
      <c r="J36" s="3"/>
      <c r="K36" s="3"/>
      <c r="L36" s="3"/>
      <c r="M36" s="3"/>
    </row>
    <row r="37" spans="1:13" x14ac:dyDescent="0.25">
      <c r="A37" s="11">
        <v>12</v>
      </c>
      <c r="B37" s="8">
        <f t="shared" si="0"/>
        <v>0.51301566007685051</v>
      </c>
      <c r="C37" s="8">
        <f t="shared" si="2"/>
        <v>1.2979296199944317</v>
      </c>
      <c r="D37" s="8" t="e">
        <f t="shared" si="1"/>
        <v>#NUM!</v>
      </c>
      <c r="E37" s="3"/>
      <c r="F37" s="3"/>
      <c r="G37" s="3"/>
      <c r="H37" s="3"/>
      <c r="I37" s="3"/>
      <c r="J37" s="3"/>
      <c r="K37" s="3"/>
      <c r="L37" s="3"/>
      <c r="M37" s="3"/>
    </row>
    <row r="38" spans="1:13" x14ac:dyDescent="0.25">
      <c r="A38" s="11">
        <v>13</v>
      </c>
      <c r="B38" s="8">
        <f t="shared" si="0"/>
        <v>0.9128772933128253</v>
      </c>
      <c r="C38" s="8">
        <f t="shared" si="2"/>
        <v>2.3095795520814479</v>
      </c>
      <c r="D38" s="8" t="e">
        <f t="shared" si="1"/>
        <v>#NUM!</v>
      </c>
      <c r="E38" s="3"/>
      <c r="F38" s="3"/>
      <c r="G38" s="3"/>
      <c r="H38" s="3"/>
      <c r="I38" s="3"/>
      <c r="J38" s="3"/>
      <c r="K38" s="3"/>
      <c r="L38" s="3"/>
      <c r="M38" s="3"/>
    </row>
    <row r="39" spans="1:13" x14ac:dyDescent="0.25">
      <c r="A39" s="11">
        <v>14</v>
      </c>
      <c r="B39" s="8">
        <f t="shared" si="0"/>
        <v>1.6240936370131758</v>
      </c>
      <c r="C39" s="8">
        <f t="shared" si="2"/>
        <v>4.1089569016433343</v>
      </c>
      <c r="D39" s="8" t="e">
        <f t="shared" si="1"/>
        <v>#NUM!</v>
      </c>
      <c r="E39" s="3"/>
      <c r="F39" s="3"/>
      <c r="G39" s="3"/>
      <c r="H39" s="3"/>
      <c r="I39" s="3"/>
      <c r="J39" s="3"/>
      <c r="K39" s="3"/>
      <c r="L39" s="3"/>
      <c r="M39" s="3"/>
    </row>
    <row r="40" spans="1:13" x14ac:dyDescent="0.25">
      <c r="A40" s="11">
        <v>15</v>
      </c>
      <c r="B40" s="8">
        <f t="shared" si="0"/>
        <v>2.8891029439900837</v>
      </c>
      <c r="C40" s="8">
        <f t="shared" si="2"/>
        <v>7.3094304482949113</v>
      </c>
      <c r="D40" s="8" t="e">
        <f t="shared" si="1"/>
        <v>#NUM!</v>
      </c>
      <c r="E40" s="3"/>
      <c r="F40" s="3"/>
      <c r="G40" s="3"/>
      <c r="H40" s="3"/>
      <c r="I40" s="3"/>
      <c r="J40" s="3"/>
      <c r="K40" s="3"/>
      <c r="L40" s="3"/>
      <c r="M40" s="3"/>
    </row>
    <row r="41" spans="1:13" x14ac:dyDescent="0.25">
      <c r="A41" s="11">
        <v>16</v>
      </c>
      <c r="B41" s="8">
        <f t="shared" si="0"/>
        <v>5.1391194979015804</v>
      </c>
      <c r="C41" s="8">
        <f t="shared" si="2"/>
        <v>13.001972329690997</v>
      </c>
      <c r="D41" s="8" t="e">
        <f t="shared" si="1"/>
        <v>#NUM!</v>
      </c>
      <c r="E41" s="3"/>
      <c r="F41" s="3"/>
      <c r="G41" s="3"/>
      <c r="H41" s="3"/>
      <c r="I41" s="3"/>
      <c r="J41" s="3"/>
      <c r="K41" s="3"/>
      <c r="L41" s="3"/>
      <c r="M41" s="3"/>
    </row>
    <row r="42" spans="1:13" x14ac:dyDescent="0.25">
      <c r="A42" s="11">
        <v>17</v>
      </c>
      <c r="B42" s="8">
        <f t="shared" si="0"/>
        <v>9.1411252262026625</v>
      </c>
      <c r="C42" s="8">
        <f t="shared" si="2"/>
        <v>23.127046822292733</v>
      </c>
      <c r="D42" s="8" t="e">
        <f t="shared" si="1"/>
        <v>#NUM!</v>
      </c>
      <c r="E42" s="3"/>
      <c r="F42" s="3"/>
      <c r="G42" s="3"/>
      <c r="H42" s="3"/>
      <c r="I42" s="3"/>
      <c r="J42" s="3"/>
      <c r="K42" s="3"/>
      <c r="L42" s="3"/>
      <c r="M42" s="3"/>
    </row>
    <row r="43" spans="1:13" x14ac:dyDescent="0.25">
      <c r="A43" s="11">
        <v>18</v>
      </c>
      <c r="B43" s="8">
        <f t="shared" si="0"/>
        <v>16.259317233062294</v>
      </c>
      <c r="C43" s="8">
        <f t="shared" si="2"/>
        <v>41.136072599647598</v>
      </c>
      <c r="D43" s="8" t="e">
        <f t="shared" si="1"/>
        <v>#NUM!</v>
      </c>
      <c r="E43" s="3"/>
      <c r="F43" s="3"/>
      <c r="G43" s="3"/>
      <c r="H43" s="3"/>
      <c r="I43" s="3"/>
      <c r="J43" s="3"/>
      <c r="K43" s="3"/>
      <c r="L43" s="3"/>
      <c r="M43" s="3"/>
    </row>
    <row r="44" spans="1:13" x14ac:dyDescent="0.25">
      <c r="A44" s="11">
        <v>19</v>
      </c>
      <c r="B44" s="8">
        <f t="shared" si="0"/>
        <v>28.9201330555399</v>
      </c>
      <c r="C44" s="8">
        <f t="shared" si="2"/>
        <v>73.167936630515939</v>
      </c>
      <c r="D44" s="8" t="e">
        <f t="shared" si="1"/>
        <v>#NUM!</v>
      </c>
      <c r="E44" s="3"/>
      <c r="F44" s="3"/>
      <c r="G44" s="3"/>
      <c r="H44" s="3"/>
      <c r="I44" s="3"/>
      <c r="J44" s="3"/>
      <c r="K44" s="3"/>
      <c r="L44" s="3"/>
      <c r="M44" s="3"/>
    </row>
    <row r="45" spans="1:13" x14ac:dyDescent="0.25">
      <c r="A45" s="11">
        <v>20</v>
      </c>
      <c r="B45" s="8">
        <f t="shared" si="0"/>
        <v>51.439370684452641</v>
      </c>
      <c r="C45" s="8">
        <f t="shared" si="2"/>
        <v>130.14160783166517</v>
      </c>
      <c r="D45" s="8" t="e">
        <f t="shared" si="1"/>
        <v>#NUM!</v>
      </c>
      <c r="E45" s="3"/>
      <c r="F45" s="3"/>
      <c r="G45" s="3"/>
      <c r="H45" s="3"/>
      <c r="I45" s="3"/>
      <c r="J45" s="3"/>
      <c r="K45" s="3"/>
      <c r="L45" s="3"/>
      <c r="M45" s="3"/>
    </row>
    <row r="46" spans="1:13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52" spans="17:17" x14ac:dyDescent="0.25">
      <c r="Q52" s="9"/>
    </row>
  </sheetData>
  <sheetProtection algorithmName="SHA-512" hashValue="cz989+LNrD26bhGnsMYc0ke91+C/7bNgmx6HZ8Od9sxz70yBMJctF+a2QG5550afAGqBAH1nOOwfGet/kPisnQ==" saltValue="jfRkj9AgDwNdIR/n9Fx2JA==" spinCount="100000" sheet="1" objects="1" scenarios="1"/>
  <mergeCells count="5">
    <mergeCell ref="A14:B14"/>
    <mergeCell ref="A19:B19"/>
    <mergeCell ref="A1:B1"/>
    <mergeCell ref="E2:G2"/>
    <mergeCell ref="E3:G3"/>
  </mergeCells>
  <pageMargins left="0.511811024" right="0.511811024" top="0.78740157499999996" bottom="0.78740157499999996" header="0.31496062000000002" footer="0.31496062000000002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5"/>
  <sheetViews>
    <sheetView showGridLines="0" workbookViewId="0">
      <selection activeCell="J8" sqref="J8"/>
    </sheetView>
  </sheetViews>
  <sheetFormatPr defaultRowHeight="15" x14ac:dyDescent="0.25"/>
  <sheetData>
    <row r="2" spans="2:5" ht="15.75" thickBot="1" x14ac:dyDescent="0.3"/>
    <row r="3" spans="2:5" x14ac:dyDescent="0.25">
      <c r="B3" s="30" t="s">
        <v>37</v>
      </c>
      <c r="C3" s="31"/>
      <c r="D3" s="31"/>
      <c r="E3" s="32"/>
    </row>
    <row r="4" spans="2:5" x14ac:dyDescent="0.25">
      <c r="B4" s="33" t="s">
        <v>38</v>
      </c>
      <c r="C4" s="34" t="s">
        <v>39</v>
      </c>
      <c r="D4" s="34"/>
      <c r="E4" s="35"/>
    </row>
    <row r="5" spans="2:5" ht="15.75" thickBot="1" x14ac:dyDescent="0.3">
      <c r="B5" s="36" t="s">
        <v>40</v>
      </c>
      <c r="C5" s="37">
        <v>2017</v>
      </c>
      <c r="D5" s="38"/>
      <c r="E5" s="39"/>
    </row>
  </sheetData>
  <sheetProtection algorithmName="SHA-512" hashValue="uDiOojfc9LqzqR1S7dpUaSpKiSlEl3NfFjzxpyFtKuG8WuWRE1Abb2QAc0EgZKW5EbN+SmsxM5PMfHIN8eOzWg==" saltValue="g0u3R0H2MbydJkAs+Z2iZw==" spinCount="100000" sheet="1" objects="1" scenarios="1"/>
  <mergeCells count="1">
    <mergeCell ref="B3:E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9</vt:i4>
      </vt:variant>
    </vt:vector>
  </HeadingPairs>
  <TitlesOfParts>
    <vt:vector size="11" baseType="lpstr">
      <vt:lpstr>Absorption_plate</vt:lpstr>
      <vt:lpstr>Credits</vt:lpstr>
      <vt:lpstr>A</vt:lpstr>
      <vt:lpstr>Ln</vt:lpstr>
      <vt:lpstr>Lo</vt:lpstr>
      <vt:lpstr>m</vt:lpstr>
      <vt:lpstr>Vn_1</vt:lpstr>
      <vt:lpstr>xn</vt:lpstr>
      <vt:lpstr>xo</vt:lpstr>
      <vt:lpstr>y1_</vt:lpstr>
      <vt:lpstr>yn_1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2017-03-27T02:40:14Z</dcterms:modified>
</cp:coreProperties>
</file>